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nyomtatni\2025. évi testületi anyag\Zárszámadás\KÖH\"/>
    </mc:Choice>
  </mc:AlternateContent>
  <xr:revisionPtr revIDLastSave="0" documentId="13_ncr:1_{C6747C42-41CD-47D8-9BF8-E42369125F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. mell. műk. és felhalm. bevét" sheetId="1" r:id="rId1"/>
  </sheets>
  <definedNames>
    <definedName name="A">#REF!</definedName>
    <definedName name="aa">#REF!</definedName>
    <definedName name="ÁHTmérleg">#REF!*60896</definedName>
    <definedName name="Excel_BuiltIn_Print_Area_1">"$#HIV!.$A$1:$P$136"</definedName>
    <definedName name="Excel_BuiltIn_Print_Area_10">"$#HIV!.$A$1:$G$69"</definedName>
    <definedName name="Excel_BuiltIn_Print_Area_12">"$#HIV!.$A$1:$T$42"</definedName>
    <definedName name="Excel_BuiltIn_Print_Area_13">"$#HIV!.$A$1:$W$68"</definedName>
    <definedName name="Excel_BuiltIn_Print_Area_14">"$#HIV!.$A$1:$AB$70"</definedName>
    <definedName name="Excel_BuiltIn_Print_Area_15">"$#HIV!.$A$1:$AL$205"</definedName>
    <definedName name="Excel_BuiltIn_Print_Area_6">"$#HIV!.$A$1:$G$55"</definedName>
    <definedName name="Excel_BuiltIn_Print_Area_7">"$#HIV!.$A$1:$G$36"</definedName>
    <definedName name="Excel_BuiltIn_Print_Titles_1">"$#HIV!.$A$6:$IV$8"</definedName>
    <definedName name="Excel_BuiltIn_Print_Titles_10">"$#HIV!.$A$1:$IV$11"</definedName>
    <definedName name="Excel_BuiltIn_Print_Titles_12">"$#HIV!.$A$4:$IV$9"</definedName>
    <definedName name="Excel_BuiltIn_Print_Titles_13">"$#HIV!.$A$9:$IV$14"</definedName>
    <definedName name="Excel_BuiltIn_Print_Titles_14">"$#HIV!.$A$3:$IV$8"</definedName>
    <definedName name="Excel_BuiltIn_Print_Titles_15">"$#HIV!.$A$3:$IV$9"</definedName>
    <definedName name="Excel_BuiltIn_Print_Titles_6">"$#HIV!.$A$5:$IV$7"</definedName>
    <definedName name="Excel_BuiltIn_Print_Titles_7">"$#HIV!.$A$6:$IV$6"</definedName>
    <definedName name="FORM636">(#REF!+#REF!-#REF!)/#REF!/#REF!</definedName>
    <definedName name="FORMU219">#REF!/#REF!</definedName>
    <definedName name="_xlnm.Print_Area" localSheetId="0">'2. mell. műk. és felhalm. bevét'!$A$2:$M$96</definedName>
    <definedName name="SHARED_FORMULA_2_19_2_19_0">#REF!/#REF!</definedName>
    <definedName name="SHARED_FORMULA_3_19_3_19_0">#REF!</definedName>
    <definedName name="SHARED_FORMULA_4_19_4_19_0">#REF!</definedName>
    <definedName name="SHARED_FORMULA_5_19_5_19_0">#REF!*60896</definedName>
    <definedName name="SHARED_FORMULA_6_3_6_3_0">(#REF!+#REF!-#REF!)/#REF!/#REF!</definedName>
    <definedName name="SHARED_FORMULA_9_3_9_3_0">SUM(#REF!)</definedName>
    <definedName name="UA">#REF!</definedName>
    <definedName name="UAHATMERLEG">#REF!*60896</definedName>
    <definedName name="x">#REF!*60896</definedName>
  </definedNames>
  <calcPr calcId="181029"/>
</workbook>
</file>

<file path=xl/calcChain.xml><?xml version="1.0" encoding="utf-8"?>
<calcChain xmlns="http://schemas.openxmlformats.org/spreadsheetml/2006/main">
  <c r="C82" i="1" l="1"/>
  <c r="J95" i="1"/>
  <c r="J82" i="1"/>
  <c r="N82" i="1" s="1"/>
  <c r="F95" i="1"/>
  <c r="F88" i="1"/>
  <c r="N85" i="1"/>
  <c r="N78" i="1"/>
  <c r="E68" i="1"/>
  <c r="N66" i="1"/>
  <c r="N62" i="1"/>
  <c r="N56" i="1"/>
  <c r="N49" i="1"/>
  <c r="N42" i="1"/>
  <c r="N40" i="1"/>
  <c r="N35" i="1"/>
  <c r="N31" i="1"/>
  <c r="N32" i="1" s="1"/>
  <c r="J43" i="1"/>
  <c r="F43" i="1"/>
  <c r="N43" i="1" s="1"/>
  <c r="J32" i="1"/>
  <c r="N17" i="1"/>
  <c r="N18" i="1" s="1"/>
  <c r="J18" i="1"/>
  <c r="J96" i="1" s="1"/>
  <c r="F18" i="1"/>
  <c r="F96" i="1" s="1"/>
  <c r="I95" i="1"/>
  <c r="H95" i="1"/>
  <c r="G95" i="1"/>
  <c r="C95" i="1"/>
  <c r="I88" i="1"/>
  <c r="M85" i="1"/>
  <c r="L85" i="1"/>
  <c r="I82" i="1"/>
  <c r="H82" i="1"/>
  <c r="H88" i="1" s="1"/>
  <c r="G82" i="1"/>
  <c r="G88" i="1" s="1"/>
  <c r="E82" i="1"/>
  <c r="E88" i="1" s="1"/>
  <c r="M88" i="1" s="1"/>
  <c r="D82" i="1"/>
  <c r="C88" i="1"/>
  <c r="M78" i="1"/>
  <c r="L78" i="1"/>
  <c r="K78" i="1"/>
  <c r="M67" i="1"/>
  <c r="L67" i="1"/>
  <c r="K67" i="1"/>
  <c r="I66" i="1"/>
  <c r="H66" i="1"/>
  <c r="G66" i="1"/>
  <c r="E66" i="1"/>
  <c r="D66" i="1"/>
  <c r="L66" i="1" s="1"/>
  <c r="C66" i="1"/>
  <c r="I62" i="1"/>
  <c r="H62" i="1"/>
  <c r="G62" i="1"/>
  <c r="E62" i="1"/>
  <c r="D62" i="1"/>
  <c r="L62" i="1" s="1"/>
  <c r="C62" i="1"/>
  <c r="I56" i="1"/>
  <c r="H56" i="1"/>
  <c r="G56" i="1"/>
  <c r="E56" i="1"/>
  <c r="D56" i="1"/>
  <c r="C56" i="1"/>
  <c r="I49" i="1"/>
  <c r="H49" i="1"/>
  <c r="G49" i="1"/>
  <c r="E49" i="1"/>
  <c r="D49" i="1"/>
  <c r="C49" i="1"/>
  <c r="I43" i="1"/>
  <c r="H43" i="1"/>
  <c r="G43" i="1"/>
  <c r="E43" i="1"/>
  <c r="D43" i="1"/>
  <c r="C43" i="1"/>
  <c r="K43" i="1" s="1"/>
  <c r="M42" i="1"/>
  <c r="L42" i="1"/>
  <c r="K42" i="1"/>
  <c r="M40" i="1"/>
  <c r="L40" i="1"/>
  <c r="K40" i="1"/>
  <c r="M35" i="1"/>
  <c r="L35" i="1"/>
  <c r="K35" i="1"/>
  <c r="K34" i="1"/>
  <c r="I32" i="1"/>
  <c r="H32" i="1"/>
  <c r="G32" i="1"/>
  <c r="E32" i="1"/>
  <c r="D32" i="1"/>
  <c r="C32" i="1"/>
  <c r="M31" i="1"/>
  <c r="L31" i="1"/>
  <c r="K31" i="1"/>
  <c r="I18" i="1"/>
  <c r="H18" i="1"/>
  <c r="G18" i="1"/>
  <c r="E18" i="1"/>
  <c r="D18" i="1"/>
  <c r="C18" i="1"/>
  <c r="M17" i="1"/>
  <c r="L17" i="1"/>
  <c r="K17" i="1"/>
  <c r="K18" i="1" s="1"/>
  <c r="N68" i="1" l="1"/>
  <c r="L43" i="1"/>
  <c r="J68" i="1"/>
  <c r="G96" i="1"/>
  <c r="M43" i="1"/>
  <c r="L56" i="1"/>
  <c r="L68" i="1" s="1"/>
  <c r="C96" i="1"/>
  <c r="H96" i="1"/>
  <c r="M56" i="1"/>
  <c r="K62" i="1"/>
  <c r="M66" i="1"/>
  <c r="L82" i="1"/>
  <c r="F68" i="1"/>
  <c r="E95" i="1"/>
  <c r="E96" i="1" s="1"/>
  <c r="J88" i="1"/>
  <c r="N88" i="1" s="1"/>
  <c r="N95" i="1" s="1"/>
  <c r="N96" i="1" s="1"/>
  <c r="L18" i="1"/>
  <c r="K49" i="1"/>
  <c r="M62" i="1"/>
  <c r="G68" i="1"/>
  <c r="M18" i="1"/>
  <c r="K32" i="1"/>
  <c r="L49" i="1"/>
  <c r="M49" i="1"/>
  <c r="K56" i="1"/>
  <c r="K66" i="1"/>
  <c r="M82" i="1"/>
  <c r="D68" i="1"/>
  <c r="I68" i="1"/>
  <c r="M32" i="1"/>
  <c r="I96" i="1"/>
  <c r="K82" i="1"/>
  <c r="K88" i="1" s="1"/>
  <c r="K95" i="1" s="1"/>
  <c r="D88" i="1"/>
  <c r="M95" i="1"/>
  <c r="C68" i="1"/>
  <c r="H68" i="1"/>
  <c r="L32" i="1"/>
  <c r="K68" i="1" l="1"/>
  <c r="M68" i="1"/>
  <c r="L88" i="1"/>
  <c r="L95" i="1" s="1"/>
  <c r="D95" i="1"/>
  <c r="D96" i="1" s="1"/>
  <c r="K96" i="1"/>
  <c r="M96" i="1"/>
  <c r="L96" i="1"/>
</calcChain>
</file>

<file path=xl/sharedStrings.xml><?xml version="1.0" encoding="utf-8"?>
<sst xmlns="http://schemas.openxmlformats.org/spreadsheetml/2006/main" count="199" uniqueCount="187">
  <si>
    <t>2. melléklet</t>
  </si>
  <si>
    <t>Működési és felhalmozási bevételek (adatok  Ft-ban)</t>
  </si>
  <si>
    <t>Kötelező feladatok</t>
  </si>
  <si>
    <t>Államigazgatási feladatok</t>
  </si>
  <si>
    <t>Összesen</t>
  </si>
  <si>
    <t>Rovat</t>
  </si>
  <si>
    <t>Rovat megnevezése</t>
  </si>
  <si>
    <t>2024.évi teljesítés</t>
  </si>
  <si>
    <t>2025. évi eredeti ei.</t>
  </si>
  <si>
    <t xml:space="preserve">2025. évi módosított ei. </t>
  </si>
  <si>
    <t>B111</t>
  </si>
  <si>
    <t>Helyi önkormányzatok működésének általános támogatása</t>
  </si>
  <si>
    <t>B112</t>
  </si>
  <si>
    <t>Települési önkormányzatok egyes köznevelési feladatainak támogatása</t>
  </si>
  <si>
    <t>B1131</t>
  </si>
  <si>
    <t>Települési önkormányzatok szociális és gyermekjóléti feladatainak támogatása</t>
  </si>
  <si>
    <t>B1132</t>
  </si>
  <si>
    <t>Települési önkormányzatok gyermekétkeztetési feladatainak támogatása</t>
  </si>
  <si>
    <t>B114</t>
  </si>
  <si>
    <t>Települési önkormányzatok kulturális feladatainak támogatása</t>
  </si>
  <si>
    <t>B115</t>
  </si>
  <si>
    <t>Helyi önkormányzatok kiegészítő támogatásai</t>
  </si>
  <si>
    <t>B11</t>
  </si>
  <si>
    <t>Önkormányzatok működési támogatásai</t>
  </si>
  <si>
    <t>B12</t>
  </si>
  <si>
    <t>Elvonások és befizetések bevételei</t>
  </si>
  <si>
    <t>B13</t>
  </si>
  <si>
    <t>Működési célú garancia- és kezességvállalásból származó megtérülések államháztartáson belülről</t>
  </si>
  <si>
    <t>B14</t>
  </si>
  <si>
    <t>Működési célú visszatérítendő támogatások, kölcsönök visszatérülése államháztartáson belülről</t>
  </si>
  <si>
    <t>B15</t>
  </si>
  <si>
    <t>Működési célú visszatérítendő támogatások, kölcsönök igénybevétele államháztartáson belülről</t>
  </si>
  <si>
    <t>B16</t>
  </si>
  <si>
    <t>Egyéb működési célú támogatások bevételei államháztartáson belülről</t>
  </si>
  <si>
    <t>B1</t>
  </si>
  <si>
    <t>Működési célú támogatások államháztartáson belülről</t>
  </si>
  <si>
    <t>B311</t>
  </si>
  <si>
    <t>Magánszemélyek jövedelemadói</t>
  </si>
  <si>
    <t>B312</t>
  </si>
  <si>
    <t>Társaságok jövedelemadói</t>
  </si>
  <si>
    <t>B31</t>
  </si>
  <si>
    <t>Jövedelemadók</t>
  </si>
  <si>
    <t>B32</t>
  </si>
  <si>
    <t>Szociális hozzájárulási adók és járulékok</t>
  </si>
  <si>
    <t>B33</t>
  </si>
  <si>
    <t>Bérhez és foglalkoztatáshoz kapcsolódó adók</t>
  </si>
  <si>
    <t>B34</t>
  </si>
  <si>
    <t>Vagyoni típusú adók</t>
  </si>
  <si>
    <t>B351</t>
  </si>
  <si>
    <t>Értékesítési és forgalmi adók</t>
  </si>
  <si>
    <t>B352</t>
  </si>
  <si>
    <t>Fogyasztási adók</t>
  </si>
  <si>
    <t>B353</t>
  </si>
  <si>
    <t>Pénzügyi monopóliumok nyereségét terhelő adók</t>
  </si>
  <si>
    <t>B354</t>
  </si>
  <si>
    <t>Gépjárműadók</t>
  </si>
  <si>
    <t>B355</t>
  </si>
  <si>
    <t>Egyéb áruhasználati és szolgáltatási adók</t>
  </si>
  <si>
    <t>B35</t>
  </si>
  <si>
    <t>Termékek és szolgáltatások adói</t>
  </si>
  <si>
    <t>B36</t>
  </si>
  <si>
    <t>Egyéb közhatalmi bevételek</t>
  </si>
  <si>
    <t>B3</t>
  </si>
  <si>
    <t>Közhatalmi bevételek</t>
  </si>
  <si>
    <t>B401</t>
  </si>
  <si>
    <t>Áru- és készletértékesítés ellenértéke</t>
  </si>
  <si>
    <t>B402</t>
  </si>
  <si>
    <t>Szolgáltatások ellenértéke</t>
  </si>
  <si>
    <t>B403</t>
  </si>
  <si>
    <t>Közvetített szolgáltatások értéke</t>
  </si>
  <si>
    <t>B404</t>
  </si>
  <si>
    <t>Tulajdonosi bevételek</t>
  </si>
  <si>
    <t>B405</t>
  </si>
  <si>
    <t>Ellátási díjak</t>
  </si>
  <si>
    <t>B406</t>
  </si>
  <si>
    <t>Kiszámlázott általános forgalmi adó</t>
  </si>
  <si>
    <t>B407</t>
  </si>
  <si>
    <t>Általános forgalmi adó visszatérítése</t>
  </si>
  <si>
    <t>B408</t>
  </si>
  <si>
    <t>Kamatbevételek</t>
  </si>
  <si>
    <t>B409</t>
  </si>
  <si>
    <t>Egyéb pénzügyi műveletek bevételei</t>
  </si>
  <si>
    <t>B411</t>
  </si>
  <si>
    <t>Egyéb működési bevételek</t>
  </si>
  <si>
    <t>B4</t>
  </si>
  <si>
    <t>Működési bevételek</t>
  </si>
  <si>
    <t>B61</t>
  </si>
  <si>
    <t>Működési célú garancia- és kezességvállalásból származó megtérülések államháztartáson kívülről</t>
  </si>
  <si>
    <t>B62</t>
  </si>
  <si>
    <t>Működési célú visszatérítendő támogatások,kölcsönök visszatérülése államháztartáson belülről</t>
  </si>
  <si>
    <t>B63</t>
  </si>
  <si>
    <t>Egyéb működési célú átvett pénzeszközök</t>
  </si>
  <si>
    <t>B64</t>
  </si>
  <si>
    <t>B65</t>
  </si>
  <si>
    <t>B6</t>
  </si>
  <si>
    <t>Működési célú átvett pénzeszközök</t>
  </si>
  <si>
    <t>Működési költségvetés előirányzat csoport</t>
  </si>
  <si>
    <t>B21</t>
  </si>
  <si>
    <t>Felhalmozási célú önkormányzati támogatások</t>
  </si>
  <si>
    <t>B22</t>
  </si>
  <si>
    <t>Felhamozási célú garancia- és kezességvállalásból származó megtérülések államháztartáson belülről</t>
  </si>
  <si>
    <t>B23</t>
  </si>
  <si>
    <t>Felhalmozási célú visszatérítendő támogatások, kölcsönök visszatérülése államháztartáson belülről</t>
  </si>
  <si>
    <t>B24</t>
  </si>
  <si>
    <t>Felhalmozási célú visszatérítendő támogatások, kölcsönök igénybevétele államháztartáson belülről</t>
  </si>
  <si>
    <t>B25</t>
  </si>
  <si>
    <t>Egyéb felhalmozási célú támogatások bevételei államháztartáson belülről</t>
  </si>
  <si>
    <t>B2</t>
  </si>
  <si>
    <t>Felhalmozási célú támogatások államháztartáson belülről</t>
  </si>
  <si>
    <t>B51</t>
  </si>
  <si>
    <t>Immateriális javak értékesítése</t>
  </si>
  <si>
    <t>B52</t>
  </si>
  <si>
    <t>Ingatlanok értékesítése</t>
  </si>
  <si>
    <t>B53</t>
  </si>
  <si>
    <t>Egyéb tárgyi eszközök értékesítése</t>
  </si>
  <si>
    <t>B54</t>
  </si>
  <si>
    <t>Részesedések értékesítése</t>
  </si>
  <si>
    <t>B55</t>
  </si>
  <si>
    <t>Részesedések megszűnéséhez kapcsolódó bevételek</t>
  </si>
  <si>
    <t>B5</t>
  </si>
  <si>
    <t>Felhalmozási bevételek</t>
  </si>
  <si>
    <t>B71</t>
  </si>
  <si>
    <t>Felhalmozási célú garancia- és kezességvállalásból származó megtérülések államháztartáson kívülről</t>
  </si>
  <si>
    <t>B72</t>
  </si>
  <si>
    <t>Felhalmozási célú visszatérítendő támogatások, kölcsönök visszatérülése államháztartáson kívülről</t>
  </si>
  <si>
    <t>B73</t>
  </si>
  <si>
    <t>Egyéb felhalmozási célú átvett pénzeszközök</t>
  </si>
  <si>
    <t>B7</t>
  </si>
  <si>
    <t>Felhalmozási célú átvett pénzeszközök</t>
  </si>
  <si>
    <t>Felhalmozási költségvetés előirányzat csoport</t>
  </si>
  <si>
    <t>B1-B7</t>
  </si>
  <si>
    <t>Költségvetési bevételek</t>
  </si>
  <si>
    <t>B8111</t>
  </si>
  <si>
    <t>Hosszú lejáratú hitelek, kölcsönök felvétele</t>
  </si>
  <si>
    <t>B8112</t>
  </si>
  <si>
    <t>Likviditási célú hitelek, kölcsönök felvétele pénzügyi vállalkozástól</t>
  </si>
  <si>
    <t>B8113</t>
  </si>
  <si>
    <t>Rövid lejáratú hitelek, kölcsönök felvétele (hiány)</t>
  </si>
  <si>
    <t>B811</t>
  </si>
  <si>
    <t>Hitel, kölcsönfelvétel államháztartáson kívülről</t>
  </si>
  <si>
    <t>B8121</t>
  </si>
  <si>
    <t>Forgatási célú belföldi értékpapírok beváltása, értékesítése</t>
  </si>
  <si>
    <t>B8122</t>
  </si>
  <si>
    <t>Forgatási célú belföldi értékpapírok kibocsátása</t>
  </si>
  <si>
    <t>B8123</t>
  </si>
  <si>
    <t>Befektetési célú belföldi értékpapírok beváltása, értékesítése</t>
  </si>
  <si>
    <t>B8124</t>
  </si>
  <si>
    <t>Befektetési célú belföldi értékpapírok kibocsátása</t>
  </si>
  <si>
    <t>B812</t>
  </si>
  <si>
    <t>Belföldi értékpapírok bevételei</t>
  </si>
  <si>
    <t>B8131</t>
  </si>
  <si>
    <t>Előző évi költségvetési maradványának igénybevétele MŰKÖDÉSRE</t>
  </si>
  <si>
    <t>Előző évi költségvetési maradványának igénybevétele FELHALMOZÁSRA</t>
  </si>
  <si>
    <t>B8132</t>
  </si>
  <si>
    <t>Előző év vállalkozási maradványának igénybevétele MŰKÖDÉSRE</t>
  </si>
  <si>
    <t>Előző évi vállalkozási maradvány igénybevétele FELHALMOZÁSRA</t>
  </si>
  <si>
    <t>B813</t>
  </si>
  <si>
    <t>Maradvány igénybevétele</t>
  </si>
  <si>
    <t>B814</t>
  </si>
  <si>
    <t>Államháztartáson belüli megelőlegezések</t>
  </si>
  <si>
    <t>B815</t>
  </si>
  <si>
    <t>Államháztartáson belüli megelőlegezések törlesztése</t>
  </si>
  <si>
    <t>B816</t>
  </si>
  <si>
    <t>Központi, irányító szervi támogatás</t>
  </si>
  <si>
    <t>B817</t>
  </si>
  <si>
    <t>Betétek megszüntetése</t>
  </si>
  <si>
    <t>B818</t>
  </si>
  <si>
    <t>Központi költségvetés sajátos finanszírozási bevételei</t>
  </si>
  <si>
    <t>B81</t>
  </si>
  <si>
    <t>Belföldi finanszírozás bevételei</t>
  </si>
  <si>
    <t>B821</t>
  </si>
  <si>
    <t>Forgatási célú külföldi értékpapírok beváltása, értékesítése</t>
  </si>
  <si>
    <t>B822</t>
  </si>
  <si>
    <t>Befektetési célú külföldi értékpapírok</t>
  </si>
  <si>
    <t>B823</t>
  </si>
  <si>
    <t>Külföldi értékpapírok kibocsátása</t>
  </si>
  <si>
    <t>B824</t>
  </si>
  <si>
    <t>Külföldi hitelek, kölcsönök felvétele</t>
  </si>
  <si>
    <t>B82</t>
  </si>
  <si>
    <t>Külföldi finanszírozás bevételei</t>
  </si>
  <si>
    <t>B83</t>
  </si>
  <si>
    <t>Adóssághoz nem kapcsolódó származékos ügyletek bevételei</t>
  </si>
  <si>
    <t>B8</t>
  </si>
  <si>
    <t>Finanszírozási bevételek</t>
  </si>
  <si>
    <t>Bevételek összesen (B1-B8)</t>
  </si>
  <si>
    <t xml:space="preserve"> Alapi Közös Önkormányzati Hivatal 2025. évi költségvetésének teljesítése</t>
  </si>
  <si>
    <t>2025.évi 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</si>
</sst>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charset val="238"/>
      <scheme val="minor"/>
    </font>
    <font>
      <sz val="10"/>
      <name val="Times New Roman"/>
      <charset val="238"/>
    </font>
    <font>
      <sz val="14"/>
      <name val="Times New Roman"/>
      <charset val="238"/>
    </font>
    <font>
      <b/>
      <sz val="14"/>
      <name val="Times New Roman"/>
      <charset val="238"/>
    </font>
    <font>
      <b/>
      <sz val="11"/>
      <name val="Times New Roman"/>
      <charset val="238"/>
    </font>
    <font>
      <b/>
      <sz val="12"/>
      <name val="Times New Roman"/>
      <charset val="238"/>
    </font>
    <font>
      <b/>
      <sz val="10"/>
      <name val="Times New Roman"/>
      <charset val="238"/>
    </font>
    <font>
      <b/>
      <u/>
      <sz val="11"/>
      <name val="Times New Roman"/>
      <charset val="238"/>
    </font>
    <font>
      <b/>
      <i/>
      <sz val="13"/>
      <name val="Times New Roman"/>
      <charset val="238"/>
    </font>
    <font>
      <sz val="10"/>
      <name val="Arial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799951170384838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1" fillId="0" borderId="0" xfId="1" applyFont="1"/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5" fillId="0" borderId="3" xfId="1" applyFont="1" applyBorder="1" applyAlignment="1">
      <alignment vertical="center" wrapText="1"/>
    </xf>
    <xf numFmtId="0" fontId="3" fillId="0" borderId="3" xfId="1" applyFont="1" applyBorder="1" applyAlignment="1">
      <alignment vertical="center" wrapText="1"/>
    </xf>
    <xf numFmtId="3" fontId="6" fillId="3" borderId="3" xfId="1" applyNumberFormat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vertical="center"/>
    </xf>
    <xf numFmtId="0" fontId="1" fillId="0" borderId="3" xfId="1" applyFont="1" applyBorder="1" applyAlignment="1">
      <alignment wrapText="1"/>
    </xf>
    <xf numFmtId="3" fontId="1" fillId="5" borderId="3" xfId="1" applyNumberFormat="1" applyFont="1" applyFill="1" applyBorder="1"/>
    <xf numFmtId="4" fontId="1" fillId="5" borderId="3" xfId="1" applyNumberFormat="1" applyFont="1" applyFill="1" applyBorder="1"/>
    <xf numFmtId="0" fontId="4" fillId="0" borderId="3" xfId="1" applyFont="1" applyBorder="1" applyAlignment="1">
      <alignment vertical="center"/>
    </xf>
    <xf numFmtId="0" fontId="5" fillId="0" borderId="3" xfId="1" applyFont="1" applyBorder="1" applyAlignment="1">
      <alignment wrapText="1"/>
    </xf>
    <xf numFmtId="3" fontId="4" fillId="5" borderId="3" xfId="1" applyNumberFormat="1" applyFont="1" applyFill="1" applyBorder="1"/>
    <xf numFmtId="3" fontId="1" fillId="0" borderId="3" xfId="1" applyNumberFormat="1" applyFont="1" applyBorder="1"/>
    <xf numFmtId="3" fontId="1" fillId="0" borderId="3" xfId="1" applyNumberFormat="1" applyFont="1" applyBorder="1" applyAlignment="1">
      <alignment vertical="center"/>
    </xf>
    <xf numFmtId="0" fontId="1" fillId="5" borderId="3" xfId="1" applyFont="1" applyFill="1" applyBorder="1"/>
    <xf numFmtId="0" fontId="5" fillId="0" borderId="3" xfId="1" applyFont="1" applyBorder="1" applyAlignment="1">
      <alignment vertical="center"/>
    </xf>
    <xf numFmtId="3" fontId="6" fillId="5" borderId="1" xfId="1" applyNumberFormat="1" applyFont="1" applyFill="1" applyBorder="1" applyAlignment="1">
      <alignment horizontal="right"/>
    </xf>
    <xf numFmtId="0" fontId="1" fillId="0" borderId="3" xfId="1" applyFont="1" applyBorder="1"/>
    <xf numFmtId="0" fontId="6" fillId="0" borderId="3" xfId="1" applyFont="1" applyBorder="1"/>
    <xf numFmtId="3" fontId="6" fillId="5" borderId="3" xfId="1" applyNumberFormat="1" applyFont="1" applyFill="1" applyBorder="1"/>
    <xf numFmtId="0" fontId="4" fillId="0" borderId="3" xfId="1" applyFont="1" applyBorder="1"/>
    <xf numFmtId="0" fontId="5" fillId="0" borderId="3" xfId="1" applyFont="1" applyBorder="1"/>
    <xf numFmtId="3" fontId="5" fillId="5" borderId="3" xfId="1" applyNumberFormat="1" applyFont="1" applyFill="1" applyBorder="1"/>
    <xf numFmtId="0" fontId="6" fillId="5" borderId="3" xfId="1" applyFont="1" applyFill="1" applyBorder="1"/>
    <xf numFmtId="3" fontId="8" fillId="5" borderId="3" xfId="1" applyNumberFormat="1" applyFont="1" applyFill="1" applyBorder="1"/>
    <xf numFmtId="0" fontId="1" fillId="0" borderId="3" xfId="1" applyFont="1" applyBorder="1" applyAlignment="1">
      <alignment horizontal="left" vertical="center"/>
    </xf>
    <xf numFmtId="0" fontId="5" fillId="0" borderId="3" xfId="1" applyFont="1" applyBorder="1" applyAlignment="1">
      <alignment horizontal="left"/>
    </xf>
    <xf numFmtId="3" fontId="3" fillId="5" borderId="3" xfId="1" applyNumberFormat="1" applyFont="1" applyFill="1" applyBorder="1"/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wrapText="1"/>
    </xf>
    <xf numFmtId="3" fontId="1" fillId="0" borderId="0" xfId="1" applyNumberFormat="1" applyFont="1"/>
    <xf numFmtId="0" fontId="2" fillId="0" borderId="0" xfId="1" applyFont="1" applyAlignment="1">
      <alignment horizontal="right"/>
    </xf>
    <xf numFmtId="0" fontId="4" fillId="3" borderId="3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0" fontId="3" fillId="0" borderId="3" xfId="1" applyFont="1" applyBorder="1" applyAlignment="1">
      <alignment horizontal="left"/>
    </xf>
    <xf numFmtId="49" fontId="3" fillId="2" borderId="5" xfId="1" applyNumberFormat="1" applyFont="1" applyFill="1" applyBorder="1" applyAlignment="1">
      <alignment horizontal="center"/>
    </xf>
    <xf numFmtId="49" fontId="3" fillId="2" borderId="0" xfId="1" applyNumberFormat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</cellXfs>
  <cellStyles count="2">
    <cellStyle name="Normál" xfId="0" builtinId="0"/>
    <cellStyle name="Normá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4506668294322"/>
  </sheetPr>
  <dimension ref="A1:N97"/>
  <sheetViews>
    <sheetView tabSelected="1" zoomScale="70" zoomScaleNormal="70" workbookViewId="0">
      <selection activeCell="J51" sqref="J51"/>
    </sheetView>
  </sheetViews>
  <sheetFormatPr defaultColWidth="9" defaultRowHeight="15" x14ac:dyDescent="0.25"/>
  <cols>
    <col min="1" max="1" width="7.7109375" style="1" customWidth="1"/>
    <col min="2" max="2" width="38.7109375" style="1" customWidth="1"/>
    <col min="3" max="4" width="16.7109375" style="1" customWidth="1"/>
    <col min="5" max="6" width="17.5703125" style="1" customWidth="1"/>
    <col min="7" max="13" width="14.85546875" style="1" customWidth="1"/>
    <col min="14" max="14" width="14.28515625" bestFit="1" customWidth="1"/>
  </cols>
  <sheetData>
    <row r="1" spans="1:14" ht="18.75" x14ac:dyDescent="0.3">
      <c r="L1" s="33" t="s">
        <v>0</v>
      </c>
      <c r="M1" s="33"/>
      <c r="N1" s="33"/>
    </row>
    <row r="2" spans="1:14" ht="18.75" x14ac:dyDescent="0.3">
      <c r="A2" s="40" t="s">
        <v>185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8.75" x14ac:dyDescent="0.3">
      <c r="A3" s="40" t="s">
        <v>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15.75" x14ac:dyDescent="0.25">
      <c r="A4" s="34"/>
      <c r="B4" s="34"/>
      <c r="C4" s="34" t="s">
        <v>2</v>
      </c>
      <c r="D4" s="34"/>
      <c r="E4" s="34"/>
      <c r="F4" s="2"/>
      <c r="G4" s="35" t="s">
        <v>3</v>
      </c>
      <c r="H4" s="36"/>
      <c r="I4" s="37"/>
      <c r="J4" s="3"/>
      <c r="K4" s="42" t="s">
        <v>4</v>
      </c>
      <c r="L4" s="43"/>
      <c r="M4" s="43"/>
      <c r="N4" s="43"/>
    </row>
    <row r="5" spans="1:14" ht="25.5" x14ac:dyDescent="0.25">
      <c r="A5" s="4" t="s">
        <v>5</v>
      </c>
      <c r="B5" s="5" t="s">
        <v>6</v>
      </c>
      <c r="C5" s="6" t="s">
        <v>7</v>
      </c>
      <c r="D5" s="6" t="s">
        <v>8</v>
      </c>
      <c r="E5" s="6" t="s">
        <v>9</v>
      </c>
      <c r="F5" s="6" t="s">
        <v>186</v>
      </c>
      <c r="G5" s="6" t="s">
        <v>7</v>
      </c>
      <c r="H5" s="6" t="s">
        <v>8</v>
      </c>
      <c r="I5" s="6" t="s">
        <v>9</v>
      </c>
      <c r="J5" s="6" t="s">
        <v>186</v>
      </c>
      <c r="K5" s="6" t="s">
        <v>7</v>
      </c>
      <c r="L5" s="6" t="s">
        <v>8</v>
      </c>
      <c r="M5" s="6" t="s">
        <v>9</v>
      </c>
      <c r="N5" s="6" t="s">
        <v>186</v>
      </c>
    </row>
    <row r="6" spans="1:14" ht="26.25" x14ac:dyDescent="0.25">
      <c r="A6" s="7" t="s">
        <v>10</v>
      </c>
      <c r="B6" s="8" t="s">
        <v>11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7" t="s">
        <v>12</v>
      </c>
      <c r="B7" s="8" t="s">
        <v>13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ht="26.25" x14ac:dyDescent="0.25">
      <c r="A8" s="7" t="s">
        <v>14</v>
      </c>
      <c r="B8" s="8" t="s">
        <v>15</v>
      </c>
      <c r="C8" s="9"/>
      <c r="D8" s="9"/>
      <c r="E8" s="9"/>
      <c r="F8" s="9"/>
      <c r="G8" s="10"/>
      <c r="H8" s="10"/>
      <c r="I8" s="10"/>
      <c r="J8" s="10"/>
      <c r="K8" s="9"/>
      <c r="L8" s="9"/>
      <c r="M8" s="9"/>
      <c r="N8" s="9"/>
    </row>
    <row r="9" spans="1:14" ht="26.25" x14ac:dyDescent="0.25">
      <c r="A9" s="7" t="s">
        <v>16</v>
      </c>
      <c r="B9" s="8" t="s">
        <v>17</v>
      </c>
      <c r="C9" s="9"/>
      <c r="D9" s="9"/>
      <c r="E9" s="9"/>
      <c r="F9" s="9"/>
      <c r="G9" s="10"/>
      <c r="H9" s="10"/>
      <c r="I9" s="10"/>
      <c r="J9" s="10"/>
      <c r="K9" s="9"/>
      <c r="L9" s="9"/>
      <c r="M9" s="9"/>
      <c r="N9" s="9"/>
    </row>
    <row r="10" spans="1:14" ht="26.25" x14ac:dyDescent="0.25">
      <c r="A10" s="7" t="s">
        <v>18</v>
      </c>
      <c r="B10" s="8" t="s">
        <v>19</v>
      </c>
      <c r="C10" s="9"/>
      <c r="D10" s="9"/>
      <c r="E10" s="9"/>
      <c r="F10" s="9"/>
      <c r="G10" s="10"/>
      <c r="H10" s="10"/>
      <c r="I10" s="10"/>
      <c r="J10" s="10"/>
      <c r="K10" s="9"/>
      <c r="L10" s="9"/>
      <c r="M10" s="9"/>
      <c r="N10" s="9"/>
    </row>
    <row r="11" spans="1:14" x14ac:dyDescent="0.25">
      <c r="A11" s="7" t="s">
        <v>20</v>
      </c>
      <c r="B11" s="8" t="s">
        <v>21</v>
      </c>
      <c r="C11" s="9"/>
      <c r="D11" s="9"/>
      <c r="E11" s="9"/>
      <c r="F11" s="9"/>
      <c r="G11" s="10"/>
      <c r="H11" s="10"/>
      <c r="I11" s="10"/>
      <c r="J11" s="10"/>
      <c r="K11" s="9"/>
      <c r="L11" s="9"/>
      <c r="M11" s="9"/>
      <c r="N11" s="9"/>
    </row>
    <row r="12" spans="1:14" ht="31.5" x14ac:dyDescent="0.25">
      <c r="A12" s="11" t="s">
        <v>22</v>
      </c>
      <c r="B12" s="12" t="s">
        <v>23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9"/>
    </row>
    <row r="13" spans="1:14" x14ac:dyDescent="0.25">
      <c r="A13" s="14" t="s">
        <v>24</v>
      </c>
      <c r="B13" s="14" t="s">
        <v>25</v>
      </c>
      <c r="C13" s="9"/>
      <c r="D13" s="9"/>
      <c r="E13" s="9"/>
      <c r="F13" s="9"/>
      <c r="G13" s="10"/>
      <c r="H13" s="10"/>
      <c r="I13" s="10"/>
      <c r="J13" s="10"/>
      <c r="K13" s="9"/>
      <c r="L13" s="9"/>
      <c r="M13" s="9"/>
      <c r="N13" s="9"/>
    </row>
    <row r="14" spans="1:14" ht="39" x14ac:dyDescent="0.25">
      <c r="A14" s="15" t="s">
        <v>26</v>
      </c>
      <c r="B14" s="8" t="s">
        <v>27</v>
      </c>
      <c r="C14" s="9"/>
      <c r="D14" s="9"/>
      <c r="E14" s="9"/>
      <c r="F14" s="9"/>
      <c r="G14" s="10"/>
      <c r="H14" s="10"/>
      <c r="I14" s="10"/>
      <c r="J14" s="10"/>
      <c r="K14" s="9"/>
      <c r="L14" s="9"/>
      <c r="M14" s="9"/>
      <c r="N14" s="9"/>
    </row>
    <row r="15" spans="1:14" ht="39" x14ac:dyDescent="0.25">
      <c r="A15" s="15" t="s">
        <v>28</v>
      </c>
      <c r="B15" s="8" t="s">
        <v>29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39" x14ac:dyDescent="0.25">
      <c r="A16" s="7" t="s">
        <v>30</v>
      </c>
      <c r="B16" s="8" t="s">
        <v>31</v>
      </c>
      <c r="C16" s="1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ht="26.25" x14ac:dyDescent="0.25">
      <c r="A17" s="7" t="s">
        <v>32</v>
      </c>
      <c r="B17" s="8" t="s">
        <v>33</v>
      </c>
      <c r="C17" s="9">
        <v>15709660</v>
      </c>
      <c r="D17" s="9">
        <v>34827708</v>
      </c>
      <c r="E17" s="9">
        <v>39492423</v>
      </c>
      <c r="F17" s="9">
        <v>39492423</v>
      </c>
      <c r="G17" s="9"/>
      <c r="H17" s="9"/>
      <c r="I17" s="9"/>
      <c r="J17" s="9"/>
      <c r="K17" s="9">
        <f>C17+G17</f>
        <v>15709660</v>
      </c>
      <c r="L17" s="9">
        <f>D17+H17</f>
        <v>34827708</v>
      </c>
      <c r="M17" s="9">
        <f>E17+I17</f>
        <v>39492423</v>
      </c>
      <c r="N17" s="9">
        <f>F17+J17</f>
        <v>39492423</v>
      </c>
    </row>
    <row r="18" spans="1:14" ht="31.5" x14ac:dyDescent="0.25">
      <c r="A18" s="17" t="s">
        <v>34</v>
      </c>
      <c r="B18" s="12" t="s">
        <v>35</v>
      </c>
      <c r="C18" s="18">
        <f t="shared" ref="C18:N18" si="0">C12+C13+C14+C15+C16+C17</f>
        <v>15709660</v>
      </c>
      <c r="D18" s="18">
        <f t="shared" si="0"/>
        <v>34827708</v>
      </c>
      <c r="E18" s="18">
        <f t="shared" si="0"/>
        <v>39492423</v>
      </c>
      <c r="F18" s="18">
        <f t="shared" si="0"/>
        <v>39492423</v>
      </c>
      <c r="G18" s="18">
        <f t="shared" si="0"/>
        <v>0</v>
      </c>
      <c r="H18" s="18">
        <f t="shared" si="0"/>
        <v>0</v>
      </c>
      <c r="I18" s="18">
        <f t="shared" si="0"/>
        <v>0</v>
      </c>
      <c r="J18" s="18">
        <f t="shared" si="0"/>
        <v>0</v>
      </c>
      <c r="K18" s="18">
        <f t="shared" si="0"/>
        <v>15709660</v>
      </c>
      <c r="L18" s="18">
        <f t="shared" si="0"/>
        <v>34827708</v>
      </c>
      <c r="M18" s="18">
        <f t="shared" si="0"/>
        <v>39492423</v>
      </c>
      <c r="N18" s="18">
        <f t="shared" si="0"/>
        <v>39492423</v>
      </c>
    </row>
    <row r="19" spans="1:14" x14ac:dyDescent="0.25">
      <c r="A19" s="19" t="s">
        <v>36</v>
      </c>
      <c r="B19" s="19" t="s">
        <v>37</v>
      </c>
      <c r="C19" s="16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x14ac:dyDescent="0.25">
      <c r="A20" s="19" t="s">
        <v>38</v>
      </c>
      <c r="B20" s="19" t="s">
        <v>39</v>
      </c>
      <c r="C20" s="16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x14ac:dyDescent="0.25">
      <c r="A21" s="20" t="s">
        <v>40</v>
      </c>
      <c r="B21" s="20" t="s">
        <v>41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9"/>
    </row>
    <row r="22" spans="1:14" x14ac:dyDescent="0.25">
      <c r="A22" s="19" t="s">
        <v>42</v>
      </c>
      <c r="B22" s="19" t="s">
        <v>43</v>
      </c>
      <c r="C22" s="16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5">
      <c r="A23" s="19" t="s">
        <v>44</v>
      </c>
      <c r="B23" s="19" t="s">
        <v>45</v>
      </c>
      <c r="C23" s="16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5">
      <c r="A24" s="19" t="s">
        <v>46</v>
      </c>
      <c r="B24" s="19" t="s">
        <v>47</v>
      </c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5">
      <c r="A25" s="19" t="s">
        <v>48</v>
      </c>
      <c r="B25" s="19" t="s">
        <v>49</v>
      </c>
      <c r="C25" s="16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5">
      <c r="A26" s="19" t="s">
        <v>50</v>
      </c>
      <c r="B26" s="19" t="s">
        <v>51</v>
      </c>
      <c r="C26" s="16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5">
      <c r="A27" s="19" t="s">
        <v>52</v>
      </c>
      <c r="B27" s="19" t="s">
        <v>53</v>
      </c>
      <c r="C27" s="16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5">
      <c r="A28" s="19" t="s">
        <v>54</v>
      </c>
      <c r="B28" s="19" t="s">
        <v>55</v>
      </c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5">
      <c r="A29" s="19" t="s">
        <v>56</v>
      </c>
      <c r="B29" s="19" t="s">
        <v>57</v>
      </c>
      <c r="C29" s="16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5">
      <c r="A30" s="22" t="s">
        <v>58</v>
      </c>
      <c r="B30" s="22" t="s">
        <v>59</v>
      </c>
      <c r="C30" s="16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5">
      <c r="A31" s="19" t="s">
        <v>60</v>
      </c>
      <c r="B31" s="19" t="s">
        <v>61</v>
      </c>
      <c r="C31" s="16">
        <v>0</v>
      </c>
      <c r="D31" s="9">
        <v>0</v>
      </c>
      <c r="E31" s="9">
        <v>0</v>
      </c>
      <c r="F31" s="9"/>
      <c r="G31" s="9"/>
      <c r="H31" s="9"/>
      <c r="I31" s="9">
        <v>855000</v>
      </c>
      <c r="J31" s="9">
        <v>855000</v>
      </c>
      <c r="K31" s="9">
        <f>C31+G31</f>
        <v>0</v>
      </c>
      <c r="L31" s="9">
        <f>D31+H31</f>
        <v>0</v>
      </c>
      <c r="M31" s="9">
        <f>E31+I31</f>
        <v>855000</v>
      </c>
      <c r="N31" s="9">
        <f>F31+J31</f>
        <v>855000</v>
      </c>
    </row>
    <row r="32" spans="1:14" ht="15.75" x14ac:dyDescent="0.25">
      <c r="A32" s="23" t="s">
        <v>62</v>
      </c>
      <c r="B32" s="23" t="s">
        <v>63</v>
      </c>
      <c r="C32" s="24">
        <f t="shared" ref="C32:J32" si="1">C21+C22+C23+C24+C25+C26+C27+C28+C29+C30+C31</f>
        <v>0</v>
      </c>
      <c r="D32" s="24">
        <f t="shared" si="1"/>
        <v>0</v>
      </c>
      <c r="E32" s="24">
        <f t="shared" si="1"/>
        <v>0</v>
      </c>
      <c r="F32" s="24"/>
      <c r="G32" s="24">
        <f t="shared" si="1"/>
        <v>0</v>
      </c>
      <c r="H32" s="24">
        <f t="shared" si="1"/>
        <v>0</v>
      </c>
      <c r="I32" s="24">
        <f t="shared" si="1"/>
        <v>855000</v>
      </c>
      <c r="J32" s="24">
        <f t="shared" si="1"/>
        <v>855000</v>
      </c>
      <c r="K32" s="24">
        <f>C32+G32</f>
        <v>0</v>
      </c>
      <c r="L32" s="24">
        <f>D32+H32</f>
        <v>0</v>
      </c>
      <c r="M32" s="24">
        <f>M21+M22+M23+M24+M25+M26+M27+M28+M29+M30+M31</f>
        <v>855000</v>
      </c>
      <c r="N32" s="24">
        <f>N21+N22+N23+N24+N25+N26+N27+N28+N29+N30+N31</f>
        <v>855000</v>
      </c>
    </row>
    <row r="33" spans="1:14" x14ac:dyDescent="0.25">
      <c r="A33" s="19" t="s">
        <v>64</v>
      </c>
      <c r="B33" s="19" t="s">
        <v>65</v>
      </c>
      <c r="C33" s="16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x14ac:dyDescent="0.25">
      <c r="A34" s="19" t="s">
        <v>66</v>
      </c>
      <c r="B34" s="19" t="s">
        <v>67</v>
      </c>
      <c r="C34" s="9">
        <v>210000</v>
      </c>
      <c r="D34" s="9"/>
      <c r="E34" s="9"/>
      <c r="F34" s="9"/>
      <c r="G34" s="9"/>
      <c r="H34" s="9"/>
      <c r="I34" s="9"/>
      <c r="J34" s="9"/>
      <c r="K34" s="9">
        <f>C34+G34</f>
        <v>210000</v>
      </c>
      <c r="L34" s="9"/>
      <c r="M34" s="9"/>
      <c r="N34" s="9"/>
    </row>
    <row r="35" spans="1:14" x14ac:dyDescent="0.25">
      <c r="A35" s="19" t="s">
        <v>68</v>
      </c>
      <c r="B35" s="19" t="s">
        <v>69</v>
      </c>
      <c r="C35" s="9">
        <v>15000</v>
      </c>
      <c r="D35" s="9">
        <v>0</v>
      </c>
      <c r="E35" s="9">
        <v>753457</v>
      </c>
      <c r="F35" s="9">
        <v>753457</v>
      </c>
      <c r="G35" s="9"/>
      <c r="H35" s="9"/>
      <c r="I35" s="9"/>
      <c r="J35" s="9"/>
      <c r="K35" s="9">
        <f>C35+G35</f>
        <v>15000</v>
      </c>
      <c r="L35" s="9">
        <f>D35+H35</f>
        <v>0</v>
      </c>
      <c r="M35" s="9">
        <f>E35+I35</f>
        <v>753457</v>
      </c>
      <c r="N35" s="9">
        <f>F35+J35</f>
        <v>753457</v>
      </c>
    </row>
    <row r="36" spans="1:14" x14ac:dyDescent="0.25">
      <c r="A36" s="19" t="s">
        <v>70</v>
      </c>
      <c r="B36" s="19" t="s">
        <v>71</v>
      </c>
      <c r="C36" s="16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19" t="s">
        <v>72</v>
      </c>
      <c r="B37" s="19" t="s">
        <v>73</v>
      </c>
      <c r="C37" s="16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19" t="s">
        <v>74</v>
      </c>
      <c r="B38" s="19" t="s">
        <v>75</v>
      </c>
      <c r="C38" s="16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19" t="s">
        <v>76</v>
      </c>
      <c r="B39" s="19" t="s">
        <v>77</v>
      </c>
      <c r="C39" s="16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19" t="s">
        <v>78</v>
      </c>
      <c r="B40" s="19" t="s">
        <v>79</v>
      </c>
      <c r="C40" s="16">
        <v>1</v>
      </c>
      <c r="D40" s="9">
        <v>0</v>
      </c>
      <c r="E40" s="9">
        <v>1</v>
      </c>
      <c r="F40" s="9">
        <v>1</v>
      </c>
      <c r="G40" s="9"/>
      <c r="H40" s="9"/>
      <c r="I40" s="9"/>
      <c r="J40" s="9"/>
      <c r="K40" s="9">
        <f>C40+G40</f>
        <v>1</v>
      </c>
      <c r="L40" s="9">
        <f>D40+H40</f>
        <v>0</v>
      </c>
      <c r="M40" s="9">
        <f>E40+I40</f>
        <v>1</v>
      </c>
      <c r="N40" s="9">
        <f>F40+J40</f>
        <v>1</v>
      </c>
    </row>
    <row r="41" spans="1:14" x14ac:dyDescent="0.25">
      <c r="A41" s="19" t="s">
        <v>80</v>
      </c>
      <c r="B41" s="19" t="s">
        <v>81</v>
      </c>
      <c r="C41" s="16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19" t="s">
        <v>82</v>
      </c>
      <c r="B42" s="19" t="s">
        <v>83</v>
      </c>
      <c r="C42" s="9">
        <v>948834</v>
      </c>
      <c r="D42" s="9">
        <v>0</v>
      </c>
      <c r="E42" s="9">
        <v>407397</v>
      </c>
      <c r="F42" s="9">
        <v>407397</v>
      </c>
      <c r="G42" s="9"/>
      <c r="H42" s="9"/>
      <c r="I42" s="9"/>
      <c r="J42" s="9"/>
      <c r="K42" s="9">
        <f>C42+G42</f>
        <v>948834</v>
      </c>
      <c r="L42" s="9">
        <f>D42+H42</f>
        <v>0</v>
      </c>
      <c r="M42" s="9">
        <f>E42+I42</f>
        <v>407397</v>
      </c>
      <c r="N42" s="9">
        <f>F42+J42</f>
        <v>407397</v>
      </c>
    </row>
    <row r="43" spans="1:14" ht="15.75" x14ac:dyDescent="0.25">
      <c r="A43" s="23" t="s">
        <v>84</v>
      </c>
      <c r="B43" s="23" t="s">
        <v>85</v>
      </c>
      <c r="C43" s="24">
        <f t="shared" ref="C43:J43" si="2">C33+C34+C35+C36+C37+C38+C39+C40+C41+C42</f>
        <v>1173835</v>
      </c>
      <c r="D43" s="24">
        <f t="shared" si="2"/>
        <v>0</v>
      </c>
      <c r="E43" s="24">
        <f t="shared" si="2"/>
        <v>1160855</v>
      </c>
      <c r="F43" s="24">
        <f t="shared" si="2"/>
        <v>1160855</v>
      </c>
      <c r="G43" s="24">
        <f t="shared" si="2"/>
        <v>0</v>
      </c>
      <c r="H43" s="24">
        <f t="shared" si="2"/>
        <v>0</v>
      </c>
      <c r="I43" s="24">
        <f t="shared" si="2"/>
        <v>0</v>
      </c>
      <c r="J43" s="24">
        <f t="shared" si="2"/>
        <v>0</v>
      </c>
      <c r="K43" s="24">
        <f>C43+G43</f>
        <v>1173835</v>
      </c>
      <c r="L43" s="24">
        <f>D43+H43</f>
        <v>0</v>
      </c>
      <c r="M43" s="24">
        <f>E43+I43</f>
        <v>1160855</v>
      </c>
      <c r="N43" s="24">
        <f>F43+J43</f>
        <v>1160855</v>
      </c>
    </row>
    <row r="44" spans="1:14" ht="39" x14ac:dyDescent="0.25">
      <c r="A44" s="7" t="s">
        <v>86</v>
      </c>
      <c r="B44" s="8" t="s">
        <v>87</v>
      </c>
      <c r="C44" s="16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ht="39" x14ac:dyDescent="0.25">
      <c r="A45" s="7" t="s">
        <v>88</v>
      </c>
      <c r="B45" s="8" t="s">
        <v>89</v>
      </c>
      <c r="C45" s="16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x14ac:dyDescent="0.25">
      <c r="A46" s="19" t="s">
        <v>90</v>
      </c>
      <c r="B46" s="19" t="s">
        <v>91</v>
      </c>
      <c r="C46" s="16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ht="39" x14ac:dyDescent="0.25">
      <c r="A47" s="19" t="s">
        <v>92</v>
      </c>
      <c r="B47" s="8" t="s">
        <v>29</v>
      </c>
      <c r="C47" s="16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x14ac:dyDescent="0.25">
      <c r="A48" s="19" t="s">
        <v>93</v>
      </c>
      <c r="B48" s="19" t="s">
        <v>91</v>
      </c>
      <c r="C48" s="16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ht="15.75" x14ac:dyDescent="0.25">
      <c r="A49" s="23" t="s">
        <v>94</v>
      </c>
      <c r="B49" s="23" t="s">
        <v>95</v>
      </c>
      <c r="C49" s="25">
        <f>C44+C45+C46+C47+C48</f>
        <v>0</v>
      </c>
      <c r="D49" s="25">
        <f t="shared" ref="D49:N49" si="3">D44+D45+D46+D47+D48</f>
        <v>0</v>
      </c>
      <c r="E49" s="25">
        <f t="shared" si="3"/>
        <v>0</v>
      </c>
      <c r="F49" s="25"/>
      <c r="G49" s="25">
        <f t="shared" si="3"/>
        <v>0</v>
      </c>
      <c r="H49" s="25">
        <f t="shared" si="3"/>
        <v>0</v>
      </c>
      <c r="I49" s="25">
        <f t="shared" si="3"/>
        <v>0</v>
      </c>
      <c r="J49" s="25"/>
      <c r="K49" s="25">
        <f t="shared" si="3"/>
        <v>0</v>
      </c>
      <c r="L49" s="25">
        <f t="shared" si="3"/>
        <v>0</v>
      </c>
      <c r="M49" s="25">
        <f t="shared" si="3"/>
        <v>0</v>
      </c>
      <c r="N49" s="25">
        <f t="shared" si="3"/>
        <v>0</v>
      </c>
    </row>
    <row r="50" spans="1:14" ht="18.75" x14ac:dyDescent="0.3">
      <c r="A50" s="38" t="s">
        <v>96</v>
      </c>
      <c r="B50" s="38"/>
      <c r="C50" s="29">
        <v>16883495</v>
      </c>
      <c r="D50" s="29">
        <v>34827708</v>
      </c>
      <c r="E50" s="29">
        <v>40653278</v>
      </c>
      <c r="F50" s="29">
        <v>40653278</v>
      </c>
      <c r="G50" s="29">
        <v>0</v>
      </c>
      <c r="H50" s="29">
        <v>0</v>
      </c>
      <c r="I50" s="29">
        <v>855000</v>
      </c>
      <c r="J50" s="29">
        <v>855000</v>
      </c>
      <c r="K50" s="29">
        <v>16883495</v>
      </c>
      <c r="L50" s="29">
        <v>34827708</v>
      </c>
      <c r="M50" s="29">
        <v>41508278</v>
      </c>
      <c r="N50" s="29">
        <v>41508278</v>
      </c>
    </row>
    <row r="51" spans="1:14" x14ac:dyDescent="0.25">
      <c r="A51" s="19" t="s">
        <v>97</v>
      </c>
      <c r="B51" s="19" t="s">
        <v>98</v>
      </c>
      <c r="C51" s="16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ht="39" x14ac:dyDescent="0.25">
      <c r="A52" s="27" t="s">
        <v>99</v>
      </c>
      <c r="B52" s="8" t="s">
        <v>100</v>
      </c>
      <c r="C52" s="16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 ht="39" x14ac:dyDescent="0.25">
      <c r="A53" s="27" t="s">
        <v>101</v>
      </c>
      <c r="B53" s="8" t="s">
        <v>102</v>
      </c>
      <c r="C53" s="16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ht="39" x14ac:dyDescent="0.25">
      <c r="A54" s="7" t="s">
        <v>103</v>
      </c>
      <c r="B54" s="8" t="s">
        <v>104</v>
      </c>
      <c r="C54" s="16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 ht="26.25" x14ac:dyDescent="0.25">
      <c r="A55" s="7" t="s">
        <v>105</v>
      </c>
      <c r="B55" s="8" t="s">
        <v>106</v>
      </c>
      <c r="C55" s="16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 ht="31.5" x14ac:dyDescent="0.25">
      <c r="A56" s="17" t="s">
        <v>107</v>
      </c>
      <c r="B56" s="12" t="s">
        <v>108</v>
      </c>
      <c r="C56" s="16">
        <f t="shared" ref="C56:I56" si="4">C51+C52+C53+C54+C55</f>
        <v>0</v>
      </c>
      <c r="D56" s="16">
        <f t="shared" si="4"/>
        <v>0</v>
      </c>
      <c r="E56" s="16">
        <f t="shared" si="4"/>
        <v>0</v>
      </c>
      <c r="F56" s="16"/>
      <c r="G56" s="16">
        <f t="shared" si="4"/>
        <v>0</v>
      </c>
      <c r="H56" s="16">
        <f t="shared" si="4"/>
        <v>0</v>
      </c>
      <c r="I56" s="16">
        <f t="shared" si="4"/>
        <v>0</v>
      </c>
      <c r="J56" s="16"/>
      <c r="K56" s="9">
        <f>C56+G56</f>
        <v>0</v>
      </c>
      <c r="L56" s="9">
        <f>D56+H56</f>
        <v>0</v>
      </c>
      <c r="M56" s="9">
        <f>E56+I56</f>
        <v>0</v>
      </c>
      <c r="N56" s="9">
        <f>F56+J56</f>
        <v>0</v>
      </c>
    </row>
    <row r="57" spans="1:14" x14ac:dyDescent="0.25">
      <c r="A57" s="19" t="s">
        <v>109</v>
      </c>
      <c r="B57" s="19" t="s">
        <v>110</v>
      </c>
      <c r="C57" s="16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1:14" x14ac:dyDescent="0.25">
      <c r="A58" s="19" t="s">
        <v>111</v>
      </c>
      <c r="B58" s="19" t="s">
        <v>112</v>
      </c>
      <c r="C58" s="16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1:14" x14ac:dyDescent="0.25">
      <c r="A59" s="19" t="s">
        <v>113</v>
      </c>
      <c r="B59" s="19" t="s">
        <v>114</v>
      </c>
      <c r="C59" s="16"/>
      <c r="D59" s="16"/>
      <c r="E59" s="16"/>
      <c r="F59" s="16"/>
      <c r="G59" s="16"/>
      <c r="H59" s="16"/>
      <c r="I59" s="16"/>
      <c r="J59" s="16"/>
      <c r="K59" s="9"/>
      <c r="L59" s="9"/>
      <c r="M59" s="9"/>
      <c r="N59" s="9"/>
    </row>
    <row r="60" spans="1:14" x14ac:dyDescent="0.25">
      <c r="A60" s="19" t="s">
        <v>115</v>
      </c>
      <c r="B60" s="19" t="s">
        <v>116</v>
      </c>
      <c r="C60" s="16"/>
      <c r="D60" s="16"/>
      <c r="E60" s="16"/>
      <c r="F60" s="16"/>
      <c r="G60" s="16"/>
      <c r="H60" s="16"/>
      <c r="I60" s="16"/>
      <c r="J60" s="16"/>
      <c r="K60" s="9"/>
      <c r="L60" s="9"/>
      <c r="M60" s="9"/>
      <c r="N60" s="9"/>
    </row>
    <row r="61" spans="1:14" ht="26.25" x14ac:dyDescent="0.25">
      <c r="A61" s="7" t="s">
        <v>117</v>
      </c>
      <c r="B61" s="8" t="s">
        <v>118</v>
      </c>
      <c r="C61" s="16"/>
      <c r="D61" s="16"/>
      <c r="E61" s="16"/>
      <c r="F61" s="16"/>
      <c r="G61" s="16"/>
      <c r="H61" s="16"/>
      <c r="I61" s="16"/>
      <c r="J61" s="16"/>
      <c r="K61" s="9"/>
      <c r="L61" s="9"/>
      <c r="M61" s="9"/>
      <c r="N61" s="9"/>
    </row>
    <row r="62" spans="1:14" ht="15.75" x14ac:dyDescent="0.25">
      <c r="A62" s="23" t="s">
        <v>119</v>
      </c>
      <c r="B62" s="23" t="s">
        <v>120</v>
      </c>
      <c r="C62" s="24">
        <f t="shared" ref="C62:I62" si="5">C57+C58+C59+C60+C61</f>
        <v>0</v>
      </c>
      <c r="D62" s="24">
        <f t="shared" si="5"/>
        <v>0</v>
      </c>
      <c r="E62" s="24">
        <f t="shared" si="5"/>
        <v>0</v>
      </c>
      <c r="F62" s="24"/>
      <c r="G62" s="24">
        <f t="shared" si="5"/>
        <v>0</v>
      </c>
      <c r="H62" s="24">
        <f t="shared" si="5"/>
        <v>0</v>
      </c>
      <c r="I62" s="24">
        <f t="shared" si="5"/>
        <v>0</v>
      </c>
      <c r="J62" s="24"/>
      <c r="K62" s="24">
        <f>C62+G62</f>
        <v>0</v>
      </c>
      <c r="L62" s="24">
        <f>D62+H62</f>
        <v>0</v>
      </c>
      <c r="M62" s="24">
        <f>E62+I62</f>
        <v>0</v>
      </c>
      <c r="N62" s="24">
        <f>F62+J62</f>
        <v>0</v>
      </c>
    </row>
    <row r="63" spans="1:14" ht="39" x14ac:dyDescent="0.25">
      <c r="A63" s="7" t="s">
        <v>121</v>
      </c>
      <c r="B63" s="8" t="s">
        <v>122</v>
      </c>
      <c r="C63" s="16"/>
      <c r="D63" s="16"/>
      <c r="E63" s="16"/>
      <c r="F63" s="16"/>
      <c r="G63" s="16"/>
      <c r="H63" s="16"/>
      <c r="I63" s="16"/>
      <c r="J63" s="16"/>
      <c r="K63" s="9"/>
      <c r="L63" s="9"/>
      <c r="M63" s="9"/>
      <c r="N63" s="9"/>
    </row>
    <row r="64" spans="1:14" ht="39" x14ac:dyDescent="0.25">
      <c r="A64" s="7" t="s">
        <v>123</v>
      </c>
      <c r="B64" s="8" t="s">
        <v>124</v>
      </c>
      <c r="C64" s="16"/>
      <c r="D64" s="16"/>
      <c r="E64" s="16"/>
      <c r="F64" s="16"/>
      <c r="G64" s="16"/>
      <c r="H64" s="16"/>
      <c r="I64" s="16"/>
      <c r="J64" s="16"/>
      <c r="K64" s="9"/>
      <c r="L64" s="9"/>
      <c r="M64" s="9"/>
      <c r="N64" s="9"/>
    </row>
    <row r="65" spans="1:14" x14ac:dyDescent="0.25">
      <c r="A65" s="7" t="s">
        <v>125</v>
      </c>
      <c r="B65" s="19" t="s">
        <v>126</v>
      </c>
      <c r="C65" s="16"/>
      <c r="D65" s="16"/>
      <c r="E65" s="16"/>
      <c r="F65" s="16"/>
      <c r="G65" s="16"/>
      <c r="H65" s="16"/>
      <c r="I65" s="16"/>
      <c r="J65" s="16"/>
      <c r="K65" s="9"/>
      <c r="L65" s="9"/>
      <c r="M65" s="9"/>
      <c r="N65" s="9"/>
    </row>
    <row r="66" spans="1:14" ht="15.75" x14ac:dyDescent="0.25">
      <c r="A66" s="17" t="s">
        <v>127</v>
      </c>
      <c r="B66" s="23" t="s">
        <v>128</v>
      </c>
      <c r="C66" s="16">
        <f t="shared" ref="C66:I66" si="6">C63+C64+C65</f>
        <v>0</v>
      </c>
      <c r="D66" s="16">
        <f t="shared" si="6"/>
        <v>0</v>
      </c>
      <c r="E66" s="16">
        <f t="shared" si="6"/>
        <v>0</v>
      </c>
      <c r="F66" s="16"/>
      <c r="G66" s="16">
        <f t="shared" si="6"/>
        <v>0</v>
      </c>
      <c r="H66" s="16">
        <f t="shared" si="6"/>
        <v>0</v>
      </c>
      <c r="I66" s="16">
        <f t="shared" si="6"/>
        <v>0</v>
      </c>
      <c r="J66" s="16"/>
      <c r="K66" s="9">
        <f>C66+G66</f>
        <v>0</v>
      </c>
      <c r="L66" s="9">
        <f>D66+H66</f>
        <v>0</v>
      </c>
      <c r="M66" s="9">
        <f>E66+I66</f>
        <v>0</v>
      </c>
      <c r="N66" s="9">
        <f>F66+J66</f>
        <v>0</v>
      </c>
    </row>
    <row r="67" spans="1:14" ht="17.25" x14ac:dyDescent="0.3">
      <c r="A67" s="38" t="s">
        <v>129</v>
      </c>
      <c r="B67" s="38"/>
      <c r="C67" s="26"/>
      <c r="D67" s="26">
        <v>0</v>
      </c>
      <c r="E67" s="26">
        <v>0</v>
      </c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f>C67+G67</f>
        <v>0</v>
      </c>
      <c r="L67" s="26">
        <f>D67+H67</f>
        <v>0</v>
      </c>
      <c r="M67" s="26">
        <f>E67+I67</f>
        <v>0</v>
      </c>
      <c r="N67" s="9"/>
    </row>
    <row r="68" spans="1:14" ht="18.75" x14ac:dyDescent="0.3">
      <c r="A68" s="23" t="s">
        <v>130</v>
      </c>
      <c r="B68" s="28" t="s">
        <v>131</v>
      </c>
      <c r="C68" s="29">
        <f t="shared" ref="C68:J68" si="7">C18+C32+C43+C49+C56+C62+C66</f>
        <v>16883495</v>
      </c>
      <c r="D68" s="29">
        <f t="shared" si="7"/>
        <v>34827708</v>
      </c>
      <c r="E68" s="29">
        <f t="shared" si="7"/>
        <v>40653278</v>
      </c>
      <c r="F68" s="29">
        <f t="shared" si="7"/>
        <v>40653278</v>
      </c>
      <c r="G68" s="29">
        <f t="shared" si="7"/>
        <v>0</v>
      </c>
      <c r="H68" s="29">
        <f t="shared" si="7"/>
        <v>0</v>
      </c>
      <c r="I68" s="29">
        <f t="shared" si="7"/>
        <v>855000</v>
      </c>
      <c r="J68" s="29">
        <f t="shared" si="7"/>
        <v>855000</v>
      </c>
      <c r="K68" s="29">
        <f>K66+K62+K56+K49+K43+K32+K18</f>
        <v>16883495</v>
      </c>
      <c r="L68" s="29">
        <f t="shared" ref="L68:N68" si="8">L66+L62+L56+L49+L43+L32+L18</f>
        <v>34827708</v>
      </c>
      <c r="M68" s="29">
        <f t="shared" si="8"/>
        <v>41508278</v>
      </c>
      <c r="N68" s="29">
        <f t="shared" si="8"/>
        <v>41508278</v>
      </c>
    </row>
    <row r="69" spans="1:14" x14ac:dyDescent="0.25">
      <c r="A69" s="19" t="s">
        <v>132</v>
      </c>
      <c r="B69" s="19" t="s">
        <v>133</v>
      </c>
      <c r="C69" s="16"/>
      <c r="D69" s="16"/>
      <c r="E69" s="16"/>
      <c r="F69" s="16"/>
      <c r="G69" s="16"/>
      <c r="H69" s="16"/>
      <c r="I69" s="16"/>
      <c r="J69" s="16"/>
      <c r="K69" s="9"/>
      <c r="L69" s="9"/>
      <c r="M69" s="9"/>
      <c r="N69" s="9"/>
    </row>
    <row r="70" spans="1:14" ht="26.25" x14ac:dyDescent="0.25">
      <c r="A70" s="7" t="s">
        <v>134</v>
      </c>
      <c r="B70" s="8" t="s">
        <v>135</v>
      </c>
      <c r="C70" s="16"/>
      <c r="D70" s="16"/>
      <c r="E70" s="16"/>
      <c r="F70" s="16"/>
      <c r="G70" s="16"/>
      <c r="H70" s="16"/>
      <c r="I70" s="16"/>
      <c r="J70" s="16"/>
      <c r="K70" s="9"/>
      <c r="L70" s="9"/>
      <c r="M70" s="9"/>
      <c r="N70" s="9"/>
    </row>
    <row r="71" spans="1:14" x14ac:dyDescent="0.25">
      <c r="A71" s="19" t="s">
        <v>136</v>
      </c>
      <c r="B71" s="19" t="s">
        <v>137</v>
      </c>
      <c r="C71" s="16"/>
      <c r="D71" s="16"/>
      <c r="E71" s="16"/>
      <c r="F71" s="16"/>
      <c r="G71" s="16"/>
      <c r="H71" s="16"/>
      <c r="I71" s="16"/>
      <c r="J71" s="16"/>
      <c r="K71" s="9"/>
      <c r="L71" s="9"/>
      <c r="M71" s="9"/>
      <c r="N71" s="9"/>
    </row>
    <row r="72" spans="1:14" x14ac:dyDescent="0.25">
      <c r="A72" s="20" t="s">
        <v>138</v>
      </c>
      <c r="B72" s="20" t="s">
        <v>139</v>
      </c>
      <c r="C72" s="16"/>
      <c r="D72" s="16"/>
      <c r="E72" s="16"/>
      <c r="F72" s="16"/>
      <c r="G72" s="16"/>
      <c r="H72" s="16"/>
      <c r="I72" s="16"/>
      <c r="J72" s="16"/>
      <c r="K72" s="9"/>
      <c r="L72" s="9"/>
      <c r="M72" s="9"/>
      <c r="N72" s="9"/>
    </row>
    <row r="73" spans="1:14" ht="26.25" x14ac:dyDescent="0.25">
      <c r="A73" s="7" t="s">
        <v>140</v>
      </c>
      <c r="B73" s="8" t="s">
        <v>141</v>
      </c>
      <c r="C73" s="16"/>
      <c r="D73" s="16"/>
      <c r="E73" s="16"/>
      <c r="F73" s="16"/>
      <c r="G73" s="16"/>
      <c r="H73" s="16"/>
      <c r="I73" s="16"/>
      <c r="J73" s="16"/>
      <c r="K73" s="9"/>
      <c r="L73" s="9"/>
      <c r="M73" s="9"/>
      <c r="N73" s="9"/>
    </row>
    <row r="74" spans="1:14" x14ac:dyDescent="0.25">
      <c r="A74" s="19" t="s">
        <v>142</v>
      </c>
      <c r="B74" s="19" t="s">
        <v>143</v>
      </c>
      <c r="C74" s="16"/>
      <c r="D74" s="16"/>
      <c r="E74" s="16"/>
      <c r="F74" s="16"/>
      <c r="G74" s="16"/>
      <c r="H74" s="16"/>
      <c r="I74" s="16"/>
      <c r="J74" s="16"/>
      <c r="K74" s="9"/>
      <c r="L74" s="9"/>
      <c r="M74" s="9"/>
      <c r="N74" s="9"/>
    </row>
    <row r="75" spans="1:14" ht="26.25" x14ac:dyDescent="0.25">
      <c r="A75" s="7" t="s">
        <v>144</v>
      </c>
      <c r="B75" s="8" t="s">
        <v>145</v>
      </c>
      <c r="C75" s="16"/>
      <c r="D75" s="16"/>
      <c r="E75" s="16"/>
      <c r="F75" s="16"/>
      <c r="G75" s="16"/>
      <c r="H75" s="16"/>
      <c r="I75" s="16"/>
      <c r="J75" s="16"/>
      <c r="K75" s="9"/>
      <c r="L75" s="9"/>
      <c r="M75" s="9"/>
      <c r="N75" s="9"/>
    </row>
    <row r="76" spans="1:14" x14ac:dyDescent="0.25">
      <c r="A76" s="19" t="s">
        <v>146</v>
      </c>
      <c r="B76" s="19" t="s">
        <v>147</v>
      </c>
      <c r="C76" s="16"/>
      <c r="D76" s="16"/>
      <c r="E76" s="16"/>
      <c r="F76" s="16"/>
      <c r="G76" s="16"/>
      <c r="H76" s="16"/>
      <c r="I76" s="16"/>
      <c r="J76" s="16"/>
      <c r="K76" s="9"/>
      <c r="L76" s="9"/>
      <c r="M76" s="9"/>
      <c r="N76" s="9"/>
    </row>
    <row r="77" spans="1:14" x14ac:dyDescent="0.25">
      <c r="A77" s="20" t="s">
        <v>148</v>
      </c>
      <c r="B77" s="20" t="s">
        <v>149</v>
      </c>
      <c r="C77" s="16"/>
      <c r="D77" s="16"/>
      <c r="E77" s="16"/>
      <c r="F77" s="16"/>
      <c r="G77" s="16"/>
      <c r="H77" s="16"/>
      <c r="I77" s="16"/>
      <c r="J77" s="16"/>
      <c r="K77" s="9"/>
      <c r="L77" s="9"/>
      <c r="M77" s="9"/>
      <c r="N77" s="9"/>
    </row>
    <row r="78" spans="1:14" ht="26.25" x14ac:dyDescent="0.25">
      <c r="A78" s="7" t="s">
        <v>150</v>
      </c>
      <c r="B78" s="8" t="s">
        <v>151</v>
      </c>
      <c r="C78" s="16">
        <v>960625</v>
      </c>
      <c r="D78" s="16">
        <v>0</v>
      </c>
      <c r="E78" s="9">
        <v>1473699</v>
      </c>
      <c r="F78" s="9">
        <v>1473699</v>
      </c>
      <c r="G78" s="16"/>
      <c r="H78" s="16"/>
      <c r="I78" s="16"/>
      <c r="J78" s="16"/>
      <c r="K78" s="9">
        <f>C78+G78</f>
        <v>960625</v>
      </c>
      <c r="L78" s="9">
        <f>D78+H78</f>
        <v>0</v>
      </c>
      <c r="M78" s="9">
        <f>E78+I78</f>
        <v>1473699</v>
      </c>
      <c r="N78" s="9">
        <f>F78+J78</f>
        <v>1473699</v>
      </c>
    </row>
    <row r="79" spans="1:14" ht="26.25" x14ac:dyDescent="0.25">
      <c r="A79" s="7" t="s">
        <v>150</v>
      </c>
      <c r="B79" s="8" t="s">
        <v>152</v>
      </c>
      <c r="C79" s="16"/>
      <c r="D79" s="16"/>
      <c r="E79" s="16"/>
      <c r="F79" s="16"/>
      <c r="G79" s="16"/>
      <c r="H79" s="16"/>
      <c r="I79" s="16"/>
      <c r="J79" s="16"/>
      <c r="K79" s="9"/>
      <c r="L79" s="9"/>
      <c r="M79" s="9"/>
      <c r="N79" s="9"/>
    </row>
    <row r="80" spans="1:14" ht="26.25" x14ac:dyDescent="0.25">
      <c r="A80" s="7" t="s">
        <v>153</v>
      </c>
      <c r="B80" s="8" t="s">
        <v>154</v>
      </c>
      <c r="C80" s="16"/>
      <c r="D80" s="16"/>
      <c r="E80" s="16"/>
      <c r="F80" s="16"/>
      <c r="G80" s="16"/>
      <c r="H80" s="16"/>
      <c r="I80" s="16"/>
      <c r="J80" s="16"/>
      <c r="K80" s="9"/>
      <c r="L80" s="9"/>
      <c r="M80" s="9"/>
      <c r="N80" s="9"/>
    </row>
    <row r="81" spans="1:14" ht="26.25" x14ac:dyDescent="0.25">
      <c r="A81" s="7" t="s">
        <v>153</v>
      </c>
      <c r="B81" s="8" t="s">
        <v>155</v>
      </c>
      <c r="C81" s="16"/>
      <c r="D81" s="16"/>
      <c r="E81" s="16"/>
      <c r="F81" s="16"/>
      <c r="G81" s="16"/>
      <c r="H81" s="16"/>
      <c r="I81" s="16"/>
      <c r="J81" s="16"/>
      <c r="K81" s="9"/>
      <c r="L81" s="9"/>
      <c r="M81" s="9"/>
      <c r="N81" s="9"/>
    </row>
    <row r="82" spans="1:14" x14ac:dyDescent="0.25">
      <c r="A82" s="22" t="s">
        <v>156</v>
      </c>
      <c r="B82" s="22" t="s">
        <v>157</v>
      </c>
      <c r="C82" s="13">
        <f>SUM(C78:C81)</f>
        <v>960625</v>
      </c>
      <c r="D82" s="13">
        <f t="shared" ref="D82:K82" si="9">D78+D79+D80+D81</f>
        <v>0</v>
      </c>
      <c r="E82" s="13">
        <f t="shared" si="9"/>
        <v>1473699</v>
      </c>
      <c r="F82" s="13">
        <v>1473699</v>
      </c>
      <c r="G82" s="13">
        <f t="shared" si="9"/>
        <v>0</v>
      </c>
      <c r="H82" s="13">
        <f t="shared" si="9"/>
        <v>0</v>
      </c>
      <c r="I82" s="13">
        <f t="shared" si="9"/>
        <v>0</v>
      </c>
      <c r="J82" s="13">
        <f t="shared" si="9"/>
        <v>0</v>
      </c>
      <c r="K82" s="13">
        <f t="shared" si="9"/>
        <v>960625</v>
      </c>
      <c r="L82" s="13">
        <f>D82+H82</f>
        <v>0</v>
      </c>
      <c r="M82" s="13">
        <f>E82+I82</f>
        <v>1473699</v>
      </c>
      <c r="N82" s="13">
        <f>F82+J82</f>
        <v>1473699</v>
      </c>
    </row>
    <row r="83" spans="1:14" x14ac:dyDescent="0.25">
      <c r="A83" s="19" t="s">
        <v>158</v>
      </c>
      <c r="B83" s="19" t="s">
        <v>159</v>
      </c>
      <c r="C83" s="16"/>
      <c r="D83" s="16"/>
      <c r="E83" s="16"/>
      <c r="F83" s="16"/>
      <c r="G83" s="16"/>
      <c r="H83" s="16"/>
      <c r="I83" s="16"/>
      <c r="J83" s="16"/>
      <c r="K83" s="9"/>
      <c r="L83" s="9"/>
      <c r="M83" s="9"/>
      <c r="N83" s="9"/>
    </row>
    <row r="84" spans="1:14" ht="26.25" x14ac:dyDescent="0.25">
      <c r="A84" s="7" t="s">
        <v>160</v>
      </c>
      <c r="B84" s="8" t="s">
        <v>161</v>
      </c>
      <c r="C84" s="16"/>
      <c r="D84" s="16"/>
      <c r="E84" s="16"/>
      <c r="F84" s="16"/>
      <c r="G84" s="16"/>
      <c r="H84" s="16"/>
      <c r="I84" s="16"/>
      <c r="J84" s="16"/>
      <c r="K84" s="9"/>
      <c r="L84" s="9"/>
      <c r="M84" s="9"/>
      <c r="N84" s="9"/>
    </row>
    <row r="85" spans="1:14" x14ac:dyDescent="0.25">
      <c r="A85" s="19" t="s">
        <v>162</v>
      </c>
      <c r="B85" s="19" t="s">
        <v>163</v>
      </c>
      <c r="C85" s="16">
        <v>110375700</v>
      </c>
      <c r="D85" s="9">
        <v>139170869</v>
      </c>
      <c r="E85" s="9">
        <v>147980328</v>
      </c>
      <c r="F85" s="9">
        <v>147980328</v>
      </c>
      <c r="G85" s="16"/>
      <c r="H85" s="16"/>
      <c r="I85" s="16"/>
      <c r="J85" s="16"/>
      <c r="K85" s="9">
        <v>110375700</v>
      </c>
      <c r="L85" s="9">
        <f>D85+H85</f>
        <v>139170869</v>
      </c>
      <c r="M85" s="9">
        <f>E85+I85</f>
        <v>147980328</v>
      </c>
      <c r="N85" s="9">
        <f>F85+J85</f>
        <v>147980328</v>
      </c>
    </row>
    <row r="86" spans="1:14" x14ac:dyDescent="0.25">
      <c r="A86" s="19" t="s">
        <v>164</v>
      </c>
      <c r="B86" s="19" t="s">
        <v>165</v>
      </c>
      <c r="C86" s="16"/>
      <c r="D86" s="16"/>
      <c r="E86" s="16"/>
      <c r="F86" s="16"/>
      <c r="G86" s="16"/>
      <c r="H86" s="16"/>
      <c r="I86" s="16"/>
      <c r="J86" s="16"/>
      <c r="K86" s="9"/>
      <c r="L86" s="9"/>
      <c r="M86" s="9"/>
      <c r="N86" s="9"/>
    </row>
    <row r="87" spans="1:14" ht="26.25" x14ac:dyDescent="0.25">
      <c r="A87" s="7" t="s">
        <v>166</v>
      </c>
      <c r="B87" s="8" t="s">
        <v>167</v>
      </c>
      <c r="C87" s="16"/>
      <c r="D87" s="16"/>
      <c r="E87" s="16"/>
      <c r="F87" s="16"/>
      <c r="G87" s="16"/>
      <c r="H87" s="16"/>
      <c r="I87" s="16"/>
      <c r="J87" s="16"/>
      <c r="K87" s="9"/>
      <c r="L87" s="9"/>
      <c r="M87" s="9"/>
      <c r="N87" s="9"/>
    </row>
    <row r="88" spans="1:14" x14ac:dyDescent="0.25">
      <c r="A88" s="22" t="s">
        <v>168</v>
      </c>
      <c r="B88" s="22" t="s">
        <v>169</v>
      </c>
      <c r="C88" s="13">
        <f t="shared" ref="C88:J88" si="10">C82+C85</f>
        <v>111336325</v>
      </c>
      <c r="D88" s="13">
        <f t="shared" si="10"/>
        <v>139170869</v>
      </c>
      <c r="E88" s="13">
        <f t="shared" si="10"/>
        <v>149454027</v>
      </c>
      <c r="F88" s="13">
        <f t="shared" si="10"/>
        <v>149454027</v>
      </c>
      <c r="G88" s="13">
        <f t="shared" si="10"/>
        <v>0</v>
      </c>
      <c r="H88" s="13">
        <f t="shared" si="10"/>
        <v>0</v>
      </c>
      <c r="I88" s="13">
        <f t="shared" si="10"/>
        <v>0</v>
      </c>
      <c r="J88" s="13">
        <f t="shared" si="10"/>
        <v>0</v>
      </c>
      <c r="K88" s="13">
        <f>K72+K77+K82+K83+K85+K86+K87</f>
        <v>111336325</v>
      </c>
      <c r="L88" s="13">
        <f>D88+H88</f>
        <v>139170869</v>
      </c>
      <c r="M88" s="13">
        <f>E88+I88</f>
        <v>149454027</v>
      </c>
      <c r="N88" s="13">
        <f>F88+J88</f>
        <v>149454027</v>
      </c>
    </row>
    <row r="89" spans="1:14" ht="26.25" x14ac:dyDescent="0.25">
      <c r="A89" s="7" t="s">
        <v>170</v>
      </c>
      <c r="B89" s="8" t="s">
        <v>171</v>
      </c>
      <c r="C89" s="16"/>
      <c r="D89" s="16"/>
      <c r="E89" s="16"/>
      <c r="F89" s="16"/>
      <c r="G89" s="16"/>
      <c r="H89" s="16"/>
      <c r="I89" s="16"/>
      <c r="J89" s="16"/>
      <c r="K89" s="9"/>
      <c r="L89" s="9"/>
      <c r="M89" s="9"/>
      <c r="N89" s="9"/>
    </row>
    <row r="90" spans="1:14" x14ac:dyDescent="0.25">
      <c r="A90" s="19" t="s">
        <v>172</v>
      </c>
      <c r="B90" s="19" t="s">
        <v>173</v>
      </c>
      <c r="C90" s="16"/>
      <c r="D90" s="16"/>
      <c r="E90" s="16"/>
      <c r="F90" s="16"/>
      <c r="G90" s="16"/>
      <c r="H90" s="16"/>
      <c r="I90" s="16"/>
      <c r="J90" s="16"/>
      <c r="K90" s="9"/>
      <c r="L90" s="9"/>
      <c r="M90" s="9"/>
      <c r="N90" s="9"/>
    </row>
    <row r="91" spans="1:14" x14ac:dyDescent="0.25">
      <c r="A91" s="19" t="s">
        <v>174</v>
      </c>
      <c r="B91" s="19" t="s">
        <v>175</v>
      </c>
      <c r="C91" s="16"/>
      <c r="D91" s="16"/>
      <c r="E91" s="16"/>
      <c r="F91" s="16"/>
      <c r="G91" s="16"/>
      <c r="H91" s="16"/>
      <c r="I91" s="16"/>
      <c r="J91" s="16"/>
      <c r="K91" s="9"/>
      <c r="L91" s="9"/>
      <c r="M91" s="9"/>
      <c r="N91" s="9"/>
    </row>
    <row r="92" spans="1:14" x14ac:dyDescent="0.25">
      <c r="A92" s="19" t="s">
        <v>176</v>
      </c>
      <c r="B92" s="19" t="s">
        <v>177</v>
      </c>
      <c r="C92" s="16"/>
      <c r="D92" s="16"/>
      <c r="E92" s="16"/>
      <c r="F92" s="16"/>
      <c r="G92" s="16"/>
      <c r="H92" s="16"/>
      <c r="I92" s="16"/>
      <c r="J92" s="16"/>
      <c r="K92" s="9"/>
      <c r="L92" s="9"/>
      <c r="M92" s="9"/>
      <c r="N92" s="9"/>
    </row>
    <row r="93" spans="1:14" ht="15.75" x14ac:dyDescent="0.25">
      <c r="A93" s="22" t="s">
        <v>178</v>
      </c>
      <c r="B93" s="22" t="s">
        <v>179</v>
      </c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9"/>
    </row>
    <row r="94" spans="1:14" ht="26.25" x14ac:dyDescent="0.25">
      <c r="A94" s="30" t="s">
        <v>180</v>
      </c>
      <c r="B94" s="31" t="s">
        <v>181</v>
      </c>
      <c r="C94" s="16"/>
      <c r="D94" s="16"/>
      <c r="E94" s="16"/>
      <c r="F94" s="16"/>
      <c r="G94" s="16"/>
      <c r="H94" s="16"/>
      <c r="I94" s="16"/>
      <c r="J94" s="16"/>
      <c r="K94" s="9"/>
      <c r="L94" s="9"/>
      <c r="M94" s="9"/>
      <c r="N94" s="9"/>
    </row>
    <row r="95" spans="1:14" ht="15.75" x14ac:dyDescent="0.25">
      <c r="A95" s="23" t="s">
        <v>182</v>
      </c>
      <c r="B95" s="23" t="s">
        <v>183</v>
      </c>
      <c r="C95" s="24">
        <f t="shared" ref="C95:J95" si="11">C89+C90+C91+C92+C93+C94</f>
        <v>0</v>
      </c>
      <c r="D95" s="24">
        <f>D88+D93+D94</f>
        <v>139170869</v>
      </c>
      <c r="E95" s="24">
        <f t="shared" ref="E95:F95" si="12">E88+E93+E94</f>
        <v>149454027</v>
      </c>
      <c r="F95" s="24">
        <f t="shared" si="12"/>
        <v>149454027</v>
      </c>
      <c r="G95" s="24">
        <f t="shared" si="11"/>
        <v>0</v>
      </c>
      <c r="H95" s="24">
        <f t="shared" si="11"/>
        <v>0</v>
      </c>
      <c r="I95" s="24">
        <f t="shared" si="11"/>
        <v>0</v>
      </c>
      <c r="J95" s="24">
        <f t="shared" si="11"/>
        <v>0</v>
      </c>
      <c r="K95" s="24">
        <f>K94+K93+K88</f>
        <v>111336325</v>
      </c>
      <c r="L95" s="24">
        <f>L94+L93+L88</f>
        <v>139170869</v>
      </c>
      <c r="M95" s="24">
        <f>M94+M93+M88</f>
        <v>149454027</v>
      </c>
      <c r="N95" s="24">
        <f>N94+N93+N88</f>
        <v>149454027</v>
      </c>
    </row>
    <row r="96" spans="1:14" ht="18.75" x14ac:dyDescent="0.3">
      <c r="A96" s="39" t="s">
        <v>184</v>
      </c>
      <c r="B96" s="39"/>
      <c r="C96" s="24">
        <f t="shared" ref="C96:K96" si="13">C18+C32+C43+C49+C56+C62+C66+C95</f>
        <v>16883495</v>
      </c>
      <c r="D96" s="24">
        <f t="shared" si="13"/>
        <v>173998577</v>
      </c>
      <c r="E96" s="24">
        <f t="shared" si="13"/>
        <v>190107305</v>
      </c>
      <c r="F96" s="24">
        <f t="shared" si="13"/>
        <v>190107305</v>
      </c>
      <c r="G96" s="24">
        <f t="shared" si="13"/>
        <v>0</v>
      </c>
      <c r="H96" s="24">
        <f t="shared" si="13"/>
        <v>0</v>
      </c>
      <c r="I96" s="24">
        <f t="shared" si="13"/>
        <v>855000</v>
      </c>
      <c r="J96" s="24">
        <f t="shared" si="13"/>
        <v>855000</v>
      </c>
      <c r="K96" s="24">
        <f t="shared" si="13"/>
        <v>128219820</v>
      </c>
      <c r="L96" s="24">
        <f>L95+L68</f>
        <v>173998577</v>
      </c>
      <c r="M96" s="24">
        <f>M18+M32+M43+M49+M56+M62+M66+M95</f>
        <v>190962305</v>
      </c>
      <c r="N96" s="24">
        <f>N18+N32+N43+N49+N56+N62+N66+N95</f>
        <v>190962305</v>
      </c>
    </row>
    <row r="97" spans="3:13" x14ac:dyDescent="0.25"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</row>
  </sheetData>
  <mergeCells count="10">
    <mergeCell ref="A67:B67"/>
    <mergeCell ref="A96:B96"/>
    <mergeCell ref="A2:N2"/>
    <mergeCell ref="A3:N3"/>
    <mergeCell ref="K4:N4"/>
    <mergeCell ref="A4:B4"/>
    <mergeCell ref="C4:E4"/>
    <mergeCell ref="G4:I4"/>
    <mergeCell ref="A50:B50"/>
    <mergeCell ref="L1:N1"/>
  </mergeCells>
  <pageMargins left="0.7" right="0.7" top="0.75" bottom="0.75" header="0.3" footer="0.3"/>
  <pageSetup paperSize="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 mell. műk. és felhalm. bevét</vt:lpstr>
      <vt:lpstr>'2. mell. műk. és felhalm. bevét'!Nyomtatási_terület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CsoszEva</dc:creator>
  <cp:lastModifiedBy>keresztur sar</cp:lastModifiedBy>
  <cp:lastPrinted>2025-09-19T09:29:00Z</cp:lastPrinted>
  <dcterms:created xsi:type="dcterms:W3CDTF">2025-09-19T09:28:00Z</dcterms:created>
  <dcterms:modified xsi:type="dcterms:W3CDTF">2026-05-21T06:24:56Z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04B58B270EAD447A974C8B20D99DB2A7_12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