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yomtatni\2025. évi testületi anyag\Zárszámadás\KÖH\"/>
    </mc:Choice>
  </mc:AlternateContent>
  <xr:revisionPtr revIDLastSave="0" documentId="13_ncr:1_{AC5BE5C3-3136-4962-BCE5-736FA7052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. mell. műk és felhalm.kiadás" sheetId="1" r:id="rId1"/>
  </sheets>
  <definedNames>
    <definedName name="A">#REF!</definedName>
    <definedName name="aa">#REF!</definedName>
    <definedName name="ÁHTmérleg">#REF!*60896</definedName>
    <definedName name="Excel_BuiltIn_Print_Area_1">"$#HIV!.$A$1:$P$136"</definedName>
    <definedName name="Excel_BuiltIn_Print_Area_10">"$#HIV!.$A$1:$G$69"</definedName>
    <definedName name="Excel_BuiltIn_Print_Area_12">"$#HIV!.$A$1:$T$42"</definedName>
    <definedName name="Excel_BuiltIn_Print_Area_13">"$#HIV!.$A$1:$W$68"</definedName>
    <definedName name="Excel_BuiltIn_Print_Area_14">"$#HIV!.$A$1:$AB$70"</definedName>
    <definedName name="Excel_BuiltIn_Print_Area_15">"$#HIV!.$A$1:$AL$205"</definedName>
    <definedName name="Excel_BuiltIn_Print_Area_6">"$#HIV!.$A$1:$G$55"</definedName>
    <definedName name="Excel_BuiltIn_Print_Area_7">"$#HIV!.$A$1:$G$36"</definedName>
    <definedName name="Excel_BuiltIn_Print_Titles_1">"$#HIV!.$A$6:$IV$8"</definedName>
    <definedName name="Excel_BuiltIn_Print_Titles_10">"$#HIV!.$A$1:$IV$11"</definedName>
    <definedName name="Excel_BuiltIn_Print_Titles_12">"$#HIV!.$A$4:$IV$9"</definedName>
    <definedName name="Excel_BuiltIn_Print_Titles_13">"$#HIV!.$A$9:$IV$14"</definedName>
    <definedName name="Excel_BuiltIn_Print_Titles_14">"$#HIV!.$A$3:$IV$8"</definedName>
    <definedName name="Excel_BuiltIn_Print_Titles_15">"$#HIV!.$A$3:$IV$9"</definedName>
    <definedName name="Excel_BuiltIn_Print_Titles_6">"$#HIV!.$A$5:$IV$7"</definedName>
    <definedName name="Excel_BuiltIn_Print_Titles_7">"$#HIV!.$A$6:$IV$6"</definedName>
    <definedName name="FORM636">(#REF!+#REF!-#REF!)/#REF!/#REF!</definedName>
    <definedName name="FORMU219">#REF!/#REF!</definedName>
    <definedName name="SHARED_FORMULA_2_19_2_19_0">#REF!/#REF!</definedName>
    <definedName name="SHARED_FORMULA_3_19_3_19_0">#REF!</definedName>
    <definedName name="SHARED_FORMULA_4_19_4_19_0">#REF!</definedName>
    <definedName name="SHARED_FORMULA_5_19_5_19_0">#REF!*60896</definedName>
    <definedName name="SHARED_FORMULA_6_3_6_3_0">(#REF!+#REF!-#REF!)/#REF!/#REF!</definedName>
    <definedName name="SHARED_FORMULA_9_3_9_3_0">SUM(#REF!)</definedName>
    <definedName name="UA">#REF!</definedName>
    <definedName name="UAHATMERLEG">#REF!*60896</definedName>
    <definedName name="x">#REF!*60896</definedName>
  </definedNames>
  <calcPr calcId="181029"/>
</workbook>
</file>

<file path=xl/calcChain.xml><?xml version="1.0" encoding="utf-8"?>
<calcChain xmlns="http://schemas.openxmlformats.org/spreadsheetml/2006/main">
  <c r="N122" i="1" l="1"/>
  <c r="F122" i="1"/>
  <c r="G122" i="1"/>
  <c r="H122" i="1"/>
  <c r="I122" i="1"/>
  <c r="J122" i="1"/>
  <c r="N98" i="1"/>
  <c r="J98" i="1"/>
  <c r="F98" i="1"/>
  <c r="M27" i="1"/>
  <c r="N27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9" i="1"/>
  <c r="N39" i="1"/>
  <c r="M40" i="1"/>
  <c r="N40" i="1"/>
  <c r="M42" i="1"/>
  <c r="N42" i="1"/>
  <c r="M43" i="1"/>
  <c r="N43" i="1"/>
  <c r="M44" i="1"/>
  <c r="N44" i="1"/>
  <c r="M46" i="1"/>
  <c r="N46" i="1"/>
  <c r="M47" i="1"/>
  <c r="N47" i="1"/>
  <c r="M49" i="1"/>
  <c r="N49" i="1"/>
  <c r="M50" i="1"/>
  <c r="N50" i="1"/>
  <c r="N26" i="1"/>
  <c r="F51" i="1"/>
  <c r="N51" i="1" s="1"/>
  <c r="F50" i="1"/>
  <c r="F46" i="1"/>
  <c r="F43" i="1"/>
  <c r="F36" i="1"/>
  <c r="F32" i="1"/>
  <c r="F29" i="1"/>
  <c r="N25" i="1"/>
  <c r="J24" i="1"/>
  <c r="J23" i="1"/>
  <c r="J19" i="1"/>
  <c r="N24" i="1"/>
  <c r="F24" i="1"/>
  <c r="N23" i="1"/>
  <c r="N22" i="1"/>
  <c r="F23" i="1"/>
  <c r="L21" i="1"/>
  <c r="M21" i="1"/>
  <c r="N21" i="1"/>
  <c r="M8" i="1"/>
  <c r="N8" i="1"/>
  <c r="M9" i="1"/>
  <c r="N9" i="1"/>
  <c r="M11" i="1"/>
  <c r="N11" i="1"/>
  <c r="M12" i="1"/>
  <c r="N12" i="1"/>
  <c r="M14" i="1"/>
  <c r="N14" i="1"/>
  <c r="M15" i="1"/>
  <c r="N15" i="1"/>
  <c r="M18" i="1"/>
  <c r="N18" i="1"/>
  <c r="M19" i="1"/>
  <c r="N19" i="1"/>
  <c r="N6" i="1"/>
  <c r="F19" i="1"/>
  <c r="L50" i="1"/>
  <c r="E50" i="1"/>
  <c r="D50" i="1"/>
  <c r="C50" i="1"/>
  <c r="K50" i="1" s="1"/>
  <c r="L49" i="1"/>
  <c r="K49" i="1"/>
  <c r="L47" i="1"/>
  <c r="K47" i="1"/>
  <c r="I46" i="1"/>
  <c r="H46" i="1"/>
  <c r="G46" i="1"/>
  <c r="E46" i="1"/>
  <c r="D46" i="1"/>
  <c r="C46" i="1"/>
  <c r="K46" i="1" s="1"/>
  <c r="L44" i="1"/>
  <c r="K44" i="1"/>
  <c r="L42" i="1"/>
  <c r="K42" i="1"/>
  <c r="L40" i="1"/>
  <c r="K40" i="1"/>
  <c r="L39" i="1"/>
  <c r="K39" i="1"/>
  <c r="I36" i="1"/>
  <c r="H36" i="1"/>
  <c r="G36" i="1"/>
  <c r="E36" i="1"/>
  <c r="D36" i="1"/>
  <c r="D43" i="1" s="1"/>
  <c r="L43" i="1" s="1"/>
  <c r="C36" i="1"/>
  <c r="C43" i="1" s="1"/>
  <c r="K43" i="1" s="1"/>
  <c r="L35" i="1"/>
  <c r="K35" i="1"/>
  <c r="L34" i="1"/>
  <c r="K34" i="1"/>
  <c r="L33" i="1"/>
  <c r="K33" i="1"/>
  <c r="I32" i="1"/>
  <c r="H32" i="1"/>
  <c r="G32" i="1"/>
  <c r="G51" i="1" s="1"/>
  <c r="E32" i="1"/>
  <c r="D32" i="1"/>
  <c r="C32" i="1"/>
  <c r="K32" i="1" s="1"/>
  <c r="L31" i="1"/>
  <c r="K31" i="1"/>
  <c r="L30" i="1"/>
  <c r="K30" i="1"/>
  <c r="E29" i="1"/>
  <c r="D29" i="1"/>
  <c r="L29" i="1" s="1"/>
  <c r="C29" i="1"/>
  <c r="K29" i="1" s="1"/>
  <c r="L27" i="1"/>
  <c r="K27" i="1"/>
  <c r="M26" i="1"/>
  <c r="L26" i="1"/>
  <c r="K26" i="1"/>
  <c r="M25" i="1"/>
  <c r="L25" i="1"/>
  <c r="K25" i="1"/>
  <c r="I23" i="1"/>
  <c r="H23" i="1"/>
  <c r="G23" i="1"/>
  <c r="E23" i="1"/>
  <c r="D23" i="1"/>
  <c r="C23" i="1"/>
  <c r="K23" i="1" s="1"/>
  <c r="M22" i="1"/>
  <c r="L22" i="1"/>
  <c r="K22" i="1"/>
  <c r="K21" i="1"/>
  <c r="I19" i="1"/>
  <c r="H19" i="1"/>
  <c r="G19" i="1"/>
  <c r="G24" i="1" s="1"/>
  <c r="E19" i="1"/>
  <c r="D19" i="1"/>
  <c r="C19" i="1"/>
  <c r="L18" i="1"/>
  <c r="K18" i="1"/>
  <c r="L15" i="1"/>
  <c r="K15" i="1"/>
  <c r="L14" i="1"/>
  <c r="K14" i="1"/>
  <c r="L12" i="1"/>
  <c r="K12" i="1"/>
  <c r="L11" i="1"/>
  <c r="K11" i="1"/>
  <c r="L9" i="1"/>
  <c r="K9" i="1"/>
  <c r="L8" i="1"/>
  <c r="K8" i="1"/>
  <c r="M6" i="1"/>
  <c r="L6" i="1"/>
  <c r="K6" i="1"/>
  <c r="E24" i="1" l="1"/>
  <c r="K19" i="1"/>
  <c r="H24" i="1"/>
  <c r="L23" i="1"/>
  <c r="G98" i="1"/>
  <c r="K36" i="1"/>
  <c r="H51" i="1"/>
  <c r="H98" i="1" s="1"/>
  <c r="D24" i="1"/>
  <c r="L24" i="1" s="1"/>
  <c r="I24" i="1"/>
  <c r="M24" i="1" s="1"/>
  <c r="M23" i="1"/>
  <c r="L32" i="1"/>
  <c r="I51" i="1"/>
  <c r="L36" i="1"/>
  <c r="E43" i="1"/>
  <c r="E51" i="1" s="1"/>
  <c r="M51" i="1" s="1"/>
  <c r="L46" i="1"/>
  <c r="C24" i="1"/>
  <c r="K24" i="1" s="1"/>
  <c r="C51" i="1"/>
  <c r="D51" i="1"/>
  <c r="L51" i="1" s="1"/>
  <c r="L19" i="1"/>
  <c r="E98" i="1" l="1"/>
  <c r="E122" i="1" s="1"/>
  <c r="L98" i="1"/>
  <c r="L122" i="1" s="1"/>
  <c r="I98" i="1"/>
  <c r="M122" i="1"/>
  <c r="M98" i="1"/>
  <c r="K51" i="1"/>
  <c r="K98" i="1" s="1"/>
  <c r="K122" i="1" s="1"/>
  <c r="C98" i="1"/>
  <c r="C122" i="1" s="1"/>
  <c r="D98" i="1"/>
  <c r="D122" i="1" s="1"/>
</calcChain>
</file>

<file path=xl/sharedStrings.xml><?xml version="1.0" encoding="utf-8"?>
<sst xmlns="http://schemas.openxmlformats.org/spreadsheetml/2006/main" count="251" uniqueCount="243">
  <si>
    <t>3. melléklet</t>
  </si>
  <si>
    <t>Működési és felhalmozási kiadások (adatok  Ft-ban)</t>
  </si>
  <si>
    <t>Kötelező feladatok</t>
  </si>
  <si>
    <t>Államigazgatási feladatok</t>
  </si>
  <si>
    <t>Összesen</t>
  </si>
  <si>
    <t>Rovat</t>
  </si>
  <si>
    <t>Rovat megnevezése</t>
  </si>
  <si>
    <t>2024.évi teljesítés</t>
  </si>
  <si>
    <t>2025. évi eredeti ei.</t>
  </si>
  <si>
    <t xml:space="preserve">2025. évi módosított ei. 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</si>
  <si>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</si>
  <si>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</si>
  <si>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</si>
  <si>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</si>
  <si>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</si>
  <si>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</si>
  <si>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</si>
  <si>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</si>
  <si>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</si>
  <si>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</si>
  <si>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</si>
  <si>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</si>
  <si>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</si>
  <si>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</si>
  <si>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</si>
  <si>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</si>
  <si>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</si>
  <si>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</si>
  <si>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</si>
  <si>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</si>
  <si>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</si>
  <si>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</si>
  <si>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</si>
  <si>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</si>
  <si>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</si>
  <si>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</si>
  <si>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</si>
  <si>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</t>
  </si>
  <si>
    <t>K121</t>
  </si>
  <si>
    <t>Választott tisztségviselők juttatásai</t>
  </si>
  <si>
    <t>K122</t>
  </si>
  <si>
    <t>Munkavégzésre irányuló jogviszonyban nem saját foglalkoztatottnak fizetett juttatások</t>
  </si>
  <si>
    <t>K123</t>
  </si>
  <si>
    <t>Egyéb külső személyi juttatások</t>
  </si>
  <si>
    <t>K12</t>
  </si>
  <si>
    <t>Külső személyi juttatások</t>
  </si>
  <si>
    <t>K1</t>
  </si>
  <si>
    <t>Személyi juttatások összesen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</si>
  <si>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</si>
  <si>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</si>
  <si>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</si>
  <si>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</si>
  <si>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</si>
  <si>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</si>
  <si>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</si>
  <si>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</si>
  <si>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K31</t>
  </si>
  <si>
    <t>Készletbeszerzés</t>
  </si>
  <si>
    <t>K321</t>
  </si>
  <si>
    <t>Informatikai szolgáltatások igénybevétele</t>
  </si>
  <si>
    <t>K322</t>
  </si>
  <si>
    <t>Egyéb kommunikációs szolgáltatások</t>
  </si>
  <si>
    <t>K32</t>
  </si>
  <si>
    <t>Kommunikációs szolgáltatások</t>
  </si>
  <si>
    <t>K3311</t>
  </si>
  <si>
    <t>Villamosenergia szolgáltatás díja</t>
  </si>
  <si>
    <t>K3312</t>
  </si>
  <si>
    <t>Gázenergia szolgáltatás díja</t>
  </si>
  <si>
    <t>K3314</t>
  </si>
  <si>
    <t>Víz-és csatornaszolgáltatás díja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</si>
  <si>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</si>
  <si>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</si>
  <si>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</si>
  <si>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</si>
  <si>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</si>
  <si>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</si>
  <si>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</si>
  <si>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</si>
  <si>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</si>
  <si>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</si>
  <si>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</si>
  <si>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</si>
  <si>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</si>
  <si>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</si>
  <si>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</si>
  <si>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</si>
  <si>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</si>
  <si>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</si>
  <si>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</si>
  <si>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</si>
  <si>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</si>
  <si>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</si>
  <si>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</si>
  <si>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</si>
  <si>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</si>
  <si>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</si>
  <si>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</si>
  <si>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</si>
  <si>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K35</t>
  </si>
  <si>
    <t>Különféle befizetések és egyéb dologi kiadások</t>
  </si>
  <si>
    <t>K3</t>
  </si>
  <si>
    <t>Dologi kiadások összesen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</si>
  <si>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</si>
  <si>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</si>
  <si>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</si>
  <si>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</si>
  <si>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</si>
  <si>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</si>
  <si>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</si>
  <si>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</si>
  <si>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</si>
  <si>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</si>
  <si>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</si>
  <si>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támogatások</t>
  </si>
  <si>
    <t>K47</t>
  </si>
  <si>
    <t>Intézményi ellátottak pénzbeli juttatásai</t>
  </si>
  <si>
    <t>K48</t>
  </si>
  <si>
    <t>Egyéb nem intézményi ellátások (önkormányzati rendelet alapján)</t>
  </si>
  <si>
    <t>K4</t>
  </si>
  <si>
    <t>Ellátottak pénzbeli juttatásai</t>
  </si>
  <si>
    <t>K501</t>
  </si>
  <si>
    <t>Nemzetközi kötelezettségek</t>
  </si>
  <si>
    <t>K502</t>
  </si>
  <si>
    <t>Helyi önkormányzatok előző évi elszámolásából adódó visszafizetési kötelezettség</t>
  </si>
  <si>
    <t>K503</t>
  </si>
  <si>
    <t>Működési célú garancia-és kezességvállalásból származó kifizetés államháztartáson belülre</t>
  </si>
  <si>
    <t>K504</t>
  </si>
  <si>
    <t>Működési célú visszatérítendő támogatások, kölcsönök nyújtása államháztartáson belülre</t>
  </si>
  <si>
    <t>K505</t>
  </si>
  <si>
    <t>Működési célú visszatérítendő támogatások, kölcsönök törlesztése államháztartáson belülre</t>
  </si>
  <si>
    <t>K506</t>
  </si>
  <si>
    <t>Egyéb működési célú támogatások államháztartáson belülre</t>
  </si>
  <si>
    <t>K507</t>
  </si>
  <si>
    <t>Működési célú garancia- és kezességvállalásból származó kifizetés államháztartáson kívülre</t>
  </si>
  <si>
    <t>K508</t>
  </si>
  <si>
    <t>Működési célú visszatérítendő támogatások, kölcsönök nyújtása államháztartáson kívülre</t>
  </si>
  <si>
    <t>K509</t>
  </si>
  <si>
    <t>Árkiegészítések, ártámogatások</t>
  </si>
  <si>
    <t>K510</t>
  </si>
  <si>
    <t>Kamattámogatások</t>
  </si>
  <si>
    <t>K512</t>
  </si>
  <si>
    <t>Egyéb működési célú támogatások államháztartáson kívülre</t>
  </si>
  <si>
    <t>K513</t>
  </si>
  <si>
    <t>Tartalékok</t>
  </si>
  <si>
    <t>K5</t>
  </si>
  <si>
    <t>Egyéb működési célú kiadások</t>
  </si>
  <si>
    <t>Működési költségvetés előirányzat csoport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</si>
  <si>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</si>
  <si>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</si>
  <si>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</si>
  <si>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</si>
  <si>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</si>
  <si>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</si>
  <si>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</si>
  <si>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eszközök, gépek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</si>
  <si>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</si>
  <si>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</si>
  <si>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</si>
  <si>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</si>
  <si>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</si>
  <si>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forgalmi adó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</si>
  <si>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</si>
  <si>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</si>
  <si>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</si>
  <si>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</si>
  <si>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</si>
  <si>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</si>
  <si>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</si>
  <si>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>Egyéb tárgyi eszközök felújítása</t>
  </si>
  <si>
    <t>K74</t>
  </si>
  <si>
    <t>Felújítási célú előzetesen felszámított forgalmi adó</t>
  </si>
  <si>
    <t>K7</t>
  </si>
  <si>
    <t>Felújítások</t>
  </si>
  <si>
    <t>K81</t>
  </si>
  <si>
    <t>Felhalmozási célú garancia- és kezességvállalásból származó kifizetés államháztartáson belülre</t>
  </si>
  <si>
    <t>K82</t>
  </si>
  <si>
    <t>Felhalmozási célú visszatérítendő támogatások, kölcsönök nyújtása államháztartáson belülre</t>
  </si>
  <si>
    <t>K83</t>
  </si>
  <si>
    <t>Felhalmozási célú visszatérítendő támogatások, kölcsönök törlesztése államháztartáson belülre</t>
  </si>
  <si>
    <t>K84</t>
  </si>
  <si>
    <t>Egyéb felhalmozási célú támogatások államháztartáson belülre</t>
  </si>
  <si>
    <t>K85</t>
  </si>
  <si>
    <t>Felhalmozási célú garancia- és kezességvállalásból származó kifizetés államháztartáson kívülre</t>
  </si>
  <si>
    <t>K86</t>
  </si>
  <si>
    <t>Felhalmozási célú visszatérítendő támogatások,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</si>
  <si>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</si>
  <si>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</si>
  <si>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</si>
  <si>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</si>
  <si>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</si>
  <si>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Egyéb felhalmozási célú kiadások</t>
  </si>
  <si>
    <t>Felhalmozási költségvetés előirányzat csoport</t>
  </si>
  <si>
    <t>K1-K8</t>
  </si>
  <si>
    <t>Költségvetési kiadások</t>
  </si>
  <si>
    <t>K9111</t>
  </si>
  <si>
    <t>Hosszú lejáratú hitelek, kölcsönök törlesztése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</si>
  <si>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</si>
  <si>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</si>
  <si>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</si>
  <si>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</si>
  <si>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K911</t>
  </si>
  <si>
    <t>Hitel, kölcsöntörlesztés államháztartáson kívülre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</si>
  <si>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</si>
  <si>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</si>
  <si>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</si>
  <si>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</si>
  <si>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</si>
  <si>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</si>
  <si>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</si>
  <si>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kiváltása</t>
  </si>
  <si>
    <t>K912</t>
  </si>
  <si>
    <t>Belföldi értékpapírok kiadásai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</si>
  <si>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</si>
  <si>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</si>
  <si>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</si>
  <si>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</si>
  <si>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</si>
  <si>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támogatások folyósítása</t>
  </si>
  <si>
    <t>K916</t>
  </si>
  <si>
    <t>Pénzeszközök betétként elhelyezése</t>
  </si>
  <si>
    <t>K917</t>
  </si>
  <si>
    <t>Pénzügyi lízing kiadásai</t>
  </si>
  <si>
    <t>K918</t>
  </si>
  <si>
    <t>Központi költségvetés sajátos finanszírozási kiadásai</t>
  </si>
  <si>
    <t>K91</t>
  </si>
  <si>
    <t>Belföldi finanszírozás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</si>
  <si>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</si>
  <si>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</si>
  <si>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</si>
  <si>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</si>
  <si>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</si>
  <si>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</si>
  <si>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</si>
  <si>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</si>
  <si>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K92</t>
  </si>
  <si>
    <t>Külföldi finanszírozás kiadásai</t>
  </si>
  <si>
    <t>K93</t>
  </si>
  <si>
    <t>Adóssághoz nem kapcsolódó származékos ügyletek kiadásai</t>
  </si>
  <si>
    <t>K9</t>
  </si>
  <si>
    <t>Finanszírozási kiadások</t>
  </si>
  <si>
    <t>Kiadások összesen (K1-K9)</t>
  </si>
  <si>
    <t xml:space="preserve"> Alapi Közös Önkormányzati Hivatal 2025. évi költségvetésének teljesítése</t>
  </si>
  <si>
    <t>2025.évi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</si>
</sst>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sz val="10"/>
      <name val="Times New Roman"/>
      <charset val="238"/>
    </font>
    <font>
      <sz val="14"/>
      <name val="Times New Roman"/>
      <charset val="238"/>
    </font>
    <font>
      <b/>
      <sz val="14"/>
      <name val="Times New Roman"/>
      <charset val="238"/>
    </font>
    <font>
      <b/>
      <sz val="11"/>
      <name val="Times New Roman"/>
      <charset val="238"/>
    </font>
    <font>
      <b/>
      <sz val="12"/>
      <name val="Times New Roman"/>
      <charset val="238"/>
    </font>
    <font>
      <b/>
      <sz val="10"/>
      <name val="Times New Roman"/>
      <charset val="238"/>
    </font>
    <font>
      <b/>
      <u/>
      <sz val="11"/>
      <name val="Times New Roman"/>
      <charset val="238"/>
    </font>
    <font>
      <sz val="11"/>
      <name val="Times New Roman"/>
      <charset val="238"/>
    </font>
    <font>
      <b/>
      <i/>
      <sz val="13"/>
      <name val="Times New Roman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1" fillId="0" borderId="0" xfId="1" applyFont="1"/>
    <xf numFmtId="0" fontId="5" fillId="0" borderId="3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0" fontId="1" fillId="0" borderId="3" xfId="1" applyFont="1" applyBorder="1"/>
    <xf numFmtId="3" fontId="1" fillId="5" borderId="3" xfId="1" applyNumberFormat="1" applyFont="1" applyFill="1" applyBorder="1"/>
    <xf numFmtId="0" fontId="6" fillId="0" borderId="3" xfId="1" applyFont="1" applyBorder="1"/>
    <xf numFmtId="3" fontId="6" fillId="5" borderId="3" xfId="1" applyNumberFormat="1" applyFont="1" applyFill="1" applyBorder="1"/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wrapText="1"/>
    </xf>
    <xf numFmtId="0" fontId="5" fillId="0" borderId="3" xfId="1" applyFont="1" applyBorder="1"/>
    <xf numFmtId="3" fontId="5" fillId="5" borderId="3" xfId="1" applyNumberFormat="1" applyFont="1" applyFill="1" applyBorder="1"/>
    <xf numFmtId="0" fontId="5" fillId="0" borderId="3" xfId="1" applyFont="1" applyBorder="1" applyAlignment="1">
      <alignment vertical="center"/>
    </xf>
    <xf numFmtId="0" fontId="5" fillId="0" borderId="3" xfId="1" applyFont="1" applyBorder="1" applyAlignment="1">
      <alignment wrapText="1"/>
    </xf>
    <xf numFmtId="0" fontId="1" fillId="5" borderId="3" xfId="1" applyFont="1" applyFill="1" applyBorder="1"/>
    <xf numFmtId="0" fontId="8" fillId="0" borderId="1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/>
    <xf numFmtId="3" fontId="9" fillId="5" borderId="3" xfId="1" applyNumberFormat="1" applyFont="1" applyFill="1" applyBorder="1"/>
    <xf numFmtId="0" fontId="5" fillId="0" borderId="1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3" fontId="3" fillId="5" borderId="3" xfId="1" applyNumberFormat="1" applyFont="1" applyFill="1" applyBorder="1"/>
    <xf numFmtId="0" fontId="8" fillId="0" borderId="3" xfId="1" applyFont="1" applyBorder="1" applyAlignment="1">
      <alignment vertic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vertical="center"/>
    </xf>
    <xf numFmtId="0" fontId="8" fillId="0" borderId="3" xfId="1" applyFont="1" applyBorder="1" applyAlignment="1">
      <alignment wrapText="1"/>
    </xf>
    <xf numFmtId="0" fontId="7" fillId="2" borderId="1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49" fontId="3" fillId="2" borderId="5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4506668294322"/>
    <pageSetUpPr fitToPage="1"/>
  </sheetPr>
  <dimension ref="A1:O122"/>
  <sheetViews>
    <sheetView tabSelected="1" topLeftCell="A109" zoomScale="90" zoomScaleNormal="90" workbookViewId="0">
      <selection activeCell="C74" sqref="C74:N74"/>
    </sheetView>
  </sheetViews>
  <sheetFormatPr defaultColWidth="9" defaultRowHeight="15" x14ac:dyDescent="0.25"/>
  <cols>
    <col min="2" max="2" width="40.7109375" customWidth="1"/>
    <col min="3" max="6" width="15" bestFit="1" customWidth="1"/>
    <col min="11" max="14" width="15" bestFit="1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6" t="s">
        <v>0</v>
      </c>
      <c r="M1" s="36"/>
    </row>
    <row r="2" spans="1:14" ht="18.75" x14ac:dyDescent="0.3">
      <c r="A2" s="37" t="s">
        <v>241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x14ac:dyDescent="0.3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.75" x14ac:dyDescent="0.25">
      <c r="A4" s="32"/>
      <c r="B4" s="32"/>
      <c r="C4" s="33" t="s">
        <v>2</v>
      </c>
      <c r="D4" s="34"/>
      <c r="E4" s="34"/>
      <c r="F4" s="35"/>
      <c r="G4" s="33" t="s">
        <v>3</v>
      </c>
      <c r="H4" s="34"/>
      <c r="I4" s="34"/>
      <c r="J4" s="35"/>
      <c r="K4" s="39" t="s">
        <v>4</v>
      </c>
      <c r="L4" s="40"/>
      <c r="M4" s="40"/>
      <c r="N4" s="40"/>
    </row>
    <row r="5" spans="1:14" ht="38.25" x14ac:dyDescent="0.25">
      <c r="A5" s="2" t="s">
        <v>5</v>
      </c>
      <c r="B5" s="3" t="s">
        <v>6</v>
      </c>
      <c r="C5" s="4" t="s">
        <v>7</v>
      </c>
      <c r="D5" s="4" t="s">
        <v>8</v>
      </c>
      <c r="E5" s="4" t="s">
        <v>9</v>
      </c>
      <c r="F5" s="4" t="s">
        <v>242</v>
      </c>
      <c r="G5" s="4" t="s">
        <v>7</v>
      </c>
      <c r="H5" s="4" t="s">
        <v>8</v>
      </c>
      <c r="I5" s="4" t="s">
        <v>9</v>
      </c>
      <c r="J5" s="4" t="s">
        <v>242</v>
      </c>
      <c r="K5" s="4" t="s">
        <v>7</v>
      </c>
      <c r="L5" s="4" t="s">
        <v>8</v>
      </c>
      <c r="M5" s="4" t="s">
        <v>9</v>
      </c>
      <c r="N5" s="4" t="s">
        <v>242</v>
      </c>
    </row>
    <row r="6" spans="1:14" x14ac:dyDescent="0.25">
      <c r="A6" s="5" t="s">
        <v>10</v>
      </c>
      <c r="B6" s="5" t="s">
        <v>11</v>
      </c>
      <c r="C6" s="6">
        <v>80281712</v>
      </c>
      <c r="D6" s="6">
        <v>129528097</v>
      </c>
      <c r="E6" s="6">
        <v>135711212</v>
      </c>
      <c r="F6" s="6">
        <v>135304084</v>
      </c>
      <c r="G6" s="6"/>
      <c r="H6" s="6"/>
      <c r="I6" s="6"/>
      <c r="J6" s="6"/>
      <c r="K6" s="6">
        <f>C6+G6</f>
        <v>80281712</v>
      </c>
      <c r="L6" s="6">
        <f>D6+H6</f>
        <v>129528097</v>
      </c>
      <c r="M6" s="6">
        <f>E6+I6</f>
        <v>135711212</v>
      </c>
      <c r="N6" s="6">
        <f>F6+J6</f>
        <v>135304084</v>
      </c>
    </row>
    <row r="7" spans="1:14" x14ac:dyDescent="0.25">
      <c r="A7" s="5" t="s">
        <v>12</v>
      </c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5" t="s">
        <v>14</v>
      </c>
      <c r="B8" s="5" t="s">
        <v>15</v>
      </c>
      <c r="C8" s="6">
        <v>3959000</v>
      </c>
      <c r="D8" s="6">
        <v>0</v>
      </c>
      <c r="E8" s="6">
        <v>5011814</v>
      </c>
      <c r="F8" s="6">
        <v>5011814</v>
      </c>
      <c r="G8" s="6"/>
      <c r="H8" s="6"/>
      <c r="I8" s="6"/>
      <c r="J8" s="6"/>
      <c r="K8" s="6">
        <f>C8+G8</f>
        <v>3959000</v>
      </c>
      <c r="L8" s="6">
        <f>D8+H8</f>
        <v>0</v>
      </c>
      <c r="M8" s="6">
        <f t="shared" ref="M7:M19" si="0">E8+I8</f>
        <v>5011814</v>
      </c>
      <c r="N8" s="6">
        <f t="shared" ref="N7:N19" si="1">F8+J8</f>
        <v>5011814</v>
      </c>
    </row>
    <row r="9" spans="1:14" x14ac:dyDescent="0.25">
      <c r="A9" s="5" t="s">
        <v>16</v>
      </c>
      <c r="B9" s="5" t="s">
        <v>17</v>
      </c>
      <c r="C9" s="6">
        <v>0</v>
      </c>
      <c r="D9" s="6">
        <v>0</v>
      </c>
      <c r="E9" s="6">
        <v>1362533</v>
      </c>
      <c r="F9" s="6">
        <v>1362533</v>
      </c>
      <c r="G9" s="6"/>
      <c r="H9" s="6"/>
      <c r="I9" s="6"/>
      <c r="J9" s="6"/>
      <c r="K9" s="6">
        <f>C9+G9</f>
        <v>0</v>
      </c>
      <c r="L9" s="6">
        <f>D9+H9</f>
        <v>0</v>
      </c>
      <c r="M9" s="6">
        <f t="shared" si="0"/>
        <v>1362533</v>
      </c>
      <c r="N9" s="6">
        <f t="shared" si="1"/>
        <v>1362533</v>
      </c>
    </row>
    <row r="10" spans="1:14" x14ac:dyDescent="0.25">
      <c r="A10" s="5" t="s">
        <v>18</v>
      </c>
      <c r="B10" s="5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5" t="s">
        <v>20</v>
      </c>
      <c r="B11" s="5" t="s">
        <v>21</v>
      </c>
      <c r="C11" s="6">
        <v>7870300</v>
      </c>
      <c r="D11" s="6">
        <v>5074576</v>
      </c>
      <c r="E11" s="6">
        <v>5406400</v>
      </c>
      <c r="F11" s="6">
        <v>5406400</v>
      </c>
      <c r="G11" s="6"/>
      <c r="H11" s="6"/>
      <c r="I11" s="6"/>
      <c r="J11" s="6"/>
      <c r="K11" s="6">
        <f>C11+G11</f>
        <v>7870300</v>
      </c>
      <c r="L11" s="6">
        <f>D11+H11</f>
        <v>5074576</v>
      </c>
      <c r="M11" s="6">
        <f t="shared" si="0"/>
        <v>5406400</v>
      </c>
      <c r="N11" s="6">
        <f t="shared" si="1"/>
        <v>5406400</v>
      </c>
    </row>
    <row r="12" spans="1:14" x14ac:dyDescent="0.25">
      <c r="A12" s="5" t="s">
        <v>22</v>
      </c>
      <c r="B12" s="5" t="s">
        <v>23</v>
      </c>
      <c r="C12" s="6">
        <v>4783315</v>
      </c>
      <c r="D12" s="6">
        <v>6800000</v>
      </c>
      <c r="E12" s="6">
        <v>7016666</v>
      </c>
      <c r="F12" s="6">
        <v>7016666</v>
      </c>
      <c r="G12" s="6"/>
      <c r="H12" s="6"/>
      <c r="I12" s="6"/>
      <c r="J12" s="6"/>
      <c r="K12" s="6">
        <f>C12+G12</f>
        <v>4783315</v>
      </c>
      <c r="L12" s="6">
        <f>D12+H12</f>
        <v>6800000</v>
      </c>
      <c r="M12" s="6">
        <f t="shared" si="0"/>
        <v>7016666</v>
      </c>
      <c r="N12" s="6">
        <f t="shared" si="1"/>
        <v>7016666</v>
      </c>
    </row>
    <row r="13" spans="1:14" x14ac:dyDescent="0.25">
      <c r="A13" s="5" t="s">
        <v>24</v>
      </c>
      <c r="B13" s="5" t="s">
        <v>25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5" t="s">
        <v>26</v>
      </c>
      <c r="B14" s="5" t="s">
        <v>27</v>
      </c>
      <c r="C14" s="6">
        <v>396840</v>
      </c>
      <c r="D14" s="6">
        <v>1541400</v>
      </c>
      <c r="E14" s="6">
        <v>1387389</v>
      </c>
      <c r="F14" s="6">
        <v>1387389</v>
      </c>
      <c r="G14" s="6"/>
      <c r="H14" s="6"/>
      <c r="I14" s="6"/>
      <c r="J14" s="6"/>
      <c r="K14" s="6">
        <f>C14+G14</f>
        <v>396840</v>
      </c>
      <c r="L14" s="6">
        <f>D14+H14</f>
        <v>1541400</v>
      </c>
      <c r="M14" s="6">
        <f t="shared" si="0"/>
        <v>1387389</v>
      </c>
      <c r="N14" s="6">
        <f t="shared" si="1"/>
        <v>1387389</v>
      </c>
    </row>
    <row r="15" spans="1:14" x14ac:dyDescent="0.25">
      <c r="A15" s="5" t="s">
        <v>28</v>
      </c>
      <c r="B15" s="5" t="s">
        <v>29</v>
      </c>
      <c r="C15" s="6">
        <v>0</v>
      </c>
      <c r="D15" s="6">
        <v>2550000</v>
      </c>
      <c r="E15" s="6">
        <v>0</v>
      </c>
      <c r="F15" s="6">
        <v>0</v>
      </c>
      <c r="G15" s="6"/>
      <c r="H15" s="6"/>
      <c r="I15" s="6"/>
      <c r="J15" s="6"/>
      <c r="K15" s="6">
        <f>C15+G15</f>
        <v>0</v>
      </c>
      <c r="L15" s="6">
        <f>D15+H15</f>
        <v>2550000</v>
      </c>
      <c r="M15" s="6">
        <f t="shared" si="0"/>
        <v>0</v>
      </c>
      <c r="N15" s="6">
        <f t="shared" si="1"/>
        <v>0</v>
      </c>
    </row>
    <row r="16" spans="1:14" x14ac:dyDescent="0.25">
      <c r="A16" s="5" t="s">
        <v>30</v>
      </c>
      <c r="B16" s="5" t="s">
        <v>31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5" t="s">
        <v>32</v>
      </c>
      <c r="B17" s="5" t="s">
        <v>33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5" t="s">
        <v>34</v>
      </c>
      <c r="B18" s="5" t="s">
        <v>35</v>
      </c>
      <c r="C18" s="6">
        <v>671838</v>
      </c>
      <c r="D18" s="6">
        <v>305486</v>
      </c>
      <c r="E18" s="6">
        <v>3862259</v>
      </c>
      <c r="F18" s="6">
        <v>3862259</v>
      </c>
      <c r="G18" s="6"/>
      <c r="H18" s="6"/>
      <c r="I18" s="6"/>
      <c r="J18" s="6"/>
      <c r="K18" s="6">
        <f>C18+G18</f>
        <v>671838</v>
      </c>
      <c r="L18" s="6">
        <f>D18+H18</f>
        <v>305486</v>
      </c>
      <c r="M18" s="6">
        <f t="shared" si="0"/>
        <v>3862259</v>
      </c>
      <c r="N18" s="6">
        <f t="shared" si="1"/>
        <v>3862259</v>
      </c>
    </row>
    <row r="19" spans="1:14" x14ac:dyDescent="0.25">
      <c r="A19" s="7" t="s">
        <v>36</v>
      </c>
      <c r="B19" s="7" t="s">
        <v>37</v>
      </c>
      <c r="C19" s="8">
        <f t="shared" ref="C19:J19" si="2">SUM(C6:C18)</f>
        <v>97963005</v>
      </c>
      <c r="D19" s="8">
        <f t="shared" si="2"/>
        <v>145799559</v>
      </c>
      <c r="E19" s="8">
        <f t="shared" si="2"/>
        <v>159758273</v>
      </c>
      <c r="F19" s="8">
        <f t="shared" si="2"/>
        <v>159351145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>C19+G19</f>
        <v>97963005</v>
      </c>
      <c r="L19" s="8">
        <f>D19+H19</f>
        <v>145799559</v>
      </c>
      <c r="M19" s="8">
        <f t="shared" si="0"/>
        <v>159758273</v>
      </c>
      <c r="N19" s="8">
        <f t="shared" si="1"/>
        <v>159351145</v>
      </c>
    </row>
    <row r="20" spans="1:14" x14ac:dyDescent="0.25">
      <c r="A20" s="5" t="s">
        <v>38</v>
      </c>
      <c r="B20" s="5" t="s">
        <v>39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6.25" x14ac:dyDescent="0.25">
      <c r="A21" s="9" t="s">
        <v>40</v>
      </c>
      <c r="B21" s="10" t="s">
        <v>41</v>
      </c>
      <c r="C21" s="6">
        <v>1946765</v>
      </c>
      <c r="D21" s="6">
        <v>0</v>
      </c>
      <c r="E21" s="6">
        <v>0</v>
      </c>
      <c r="F21" s="6">
        <v>0</v>
      </c>
      <c r="G21" s="6"/>
      <c r="H21" s="6"/>
      <c r="I21" s="6"/>
      <c r="J21" s="6"/>
      <c r="K21" s="6">
        <f>C21+G21</f>
        <v>1946765</v>
      </c>
      <c r="L21" s="6">
        <f t="shared" ref="L21:N21" si="3">D21+H21</f>
        <v>0</v>
      </c>
      <c r="M21" s="6">
        <f t="shared" si="3"/>
        <v>0</v>
      </c>
      <c r="N21" s="6">
        <f t="shared" si="3"/>
        <v>0</v>
      </c>
    </row>
    <row r="22" spans="1:14" x14ac:dyDescent="0.25">
      <c r="A22" s="5" t="s">
        <v>42</v>
      </c>
      <c r="B22" s="5" t="s">
        <v>43</v>
      </c>
      <c r="C22" s="8">
        <v>0</v>
      </c>
      <c r="D22" s="6">
        <v>1771200</v>
      </c>
      <c r="E22" s="6">
        <v>2235709</v>
      </c>
      <c r="F22" s="6">
        <v>2235709</v>
      </c>
      <c r="G22" s="8"/>
      <c r="H22" s="8"/>
      <c r="I22" s="8"/>
      <c r="J22" s="8"/>
      <c r="K22" s="6">
        <f>C22+G22</f>
        <v>0</v>
      </c>
      <c r="L22" s="6">
        <f>D22+H22</f>
        <v>1771200</v>
      </c>
      <c r="M22" s="6">
        <f>E22+I22</f>
        <v>2235709</v>
      </c>
      <c r="N22" s="6">
        <f>F22+J22</f>
        <v>2235709</v>
      </c>
    </row>
    <row r="23" spans="1:14" x14ac:dyDescent="0.25">
      <c r="A23" s="7" t="s">
        <v>44</v>
      </c>
      <c r="B23" s="7" t="s">
        <v>45</v>
      </c>
      <c r="C23" s="6">
        <f t="shared" ref="C23:J23" si="4">SUM(C20:C22)</f>
        <v>1946765</v>
      </c>
      <c r="D23" s="6">
        <f t="shared" si="4"/>
        <v>1771200</v>
      </c>
      <c r="E23" s="6">
        <f t="shared" si="4"/>
        <v>2235709</v>
      </c>
      <c r="F23" s="6">
        <f t="shared" si="4"/>
        <v>2235709</v>
      </c>
      <c r="G23" s="6">
        <f t="shared" si="4"/>
        <v>0</v>
      </c>
      <c r="H23" s="6">
        <f t="shared" si="4"/>
        <v>0</v>
      </c>
      <c r="I23" s="6">
        <f t="shared" si="4"/>
        <v>0</v>
      </c>
      <c r="J23" s="6">
        <f t="shared" si="4"/>
        <v>0</v>
      </c>
      <c r="K23" s="6">
        <f>C23+G23</f>
        <v>1946765</v>
      </c>
      <c r="L23" s="6">
        <f>D23+H23</f>
        <v>1771200</v>
      </c>
      <c r="M23" s="6">
        <f>E23+I23</f>
        <v>2235709</v>
      </c>
      <c r="N23" s="6">
        <f>F23+J23</f>
        <v>2235709</v>
      </c>
    </row>
    <row r="24" spans="1:14" ht="15.75" x14ac:dyDescent="0.25">
      <c r="A24" s="11" t="s">
        <v>46</v>
      </c>
      <c r="B24" s="11" t="s">
        <v>47</v>
      </c>
      <c r="C24" s="12">
        <f t="shared" ref="C24:J24" si="5">C19+C23</f>
        <v>99909770</v>
      </c>
      <c r="D24" s="12">
        <f t="shared" si="5"/>
        <v>147570759</v>
      </c>
      <c r="E24" s="12">
        <f t="shared" si="5"/>
        <v>161993982</v>
      </c>
      <c r="F24" s="12">
        <f t="shared" si="5"/>
        <v>161586854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>C24+G24</f>
        <v>99909770</v>
      </c>
      <c r="L24" s="12">
        <f>D24+H24</f>
        <v>147570759</v>
      </c>
      <c r="M24" s="12">
        <f>E24+I24</f>
        <v>161993982</v>
      </c>
      <c r="N24" s="12">
        <f>F24+J24</f>
        <v>161586854</v>
      </c>
    </row>
    <row r="25" spans="1:14" ht="31.5" x14ac:dyDescent="0.25">
      <c r="A25" s="13" t="s">
        <v>48</v>
      </c>
      <c r="B25" s="14" t="s">
        <v>49</v>
      </c>
      <c r="C25" s="12">
        <v>13728950</v>
      </c>
      <c r="D25" s="12">
        <v>19672318</v>
      </c>
      <c r="E25" s="12">
        <v>21743831</v>
      </c>
      <c r="F25" s="12">
        <v>21690904</v>
      </c>
      <c r="G25" s="12">
        <v>0</v>
      </c>
      <c r="H25" s="12">
        <v>0</v>
      </c>
      <c r="I25" s="12">
        <v>0</v>
      </c>
      <c r="J25" s="12">
        <v>0</v>
      </c>
      <c r="K25" s="12">
        <f>C25+G25</f>
        <v>13728950</v>
      </c>
      <c r="L25" s="12">
        <f>D25+H25</f>
        <v>19672318</v>
      </c>
      <c r="M25" s="12">
        <f>E25+I25</f>
        <v>21743831</v>
      </c>
      <c r="N25" s="12">
        <f>F25+J25</f>
        <v>21690904</v>
      </c>
    </row>
    <row r="26" spans="1:14" x14ac:dyDescent="0.25">
      <c r="A26" s="5" t="s">
        <v>50</v>
      </c>
      <c r="B26" s="5" t="s">
        <v>51</v>
      </c>
      <c r="C26" s="6">
        <v>107543</v>
      </c>
      <c r="D26" s="6">
        <v>100000</v>
      </c>
      <c r="E26" s="6">
        <v>59900</v>
      </c>
      <c r="F26" s="6">
        <v>59900</v>
      </c>
      <c r="G26" s="6"/>
      <c r="H26" s="6"/>
      <c r="I26" s="6"/>
      <c r="J26" s="6"/>
      <c r="K26" s="6">
        <f>C26+G26</f>
        <v>107543</v>
      </c>
      <c r="L26" s="6">
        <f>D26+H26</f>
        <v>100000</v>
      </c>
      <c r="M26" s="6">
        <f>E26+I26</f>
        <v>59900</v>
      </c>
      <c r="N26" s="6">
        <f>F26+J26</f>
        <v>59900</v>
      </c>
    </row>
    <row r="27" spans="1:14" x14ac:dyDescent="0.25">
      <c r="A27" s="5" t="s">
        <v>52</v>
      </c>
      <c r="B27" s="5" t="s">
        <v>53</v>
      </c>
      <c r="C27" s="6">
        <v>1032627</v>
      </c>
      <c r="D27" s="6">
        <v>500000</v>
      </c>
      <c r="E27" s="6">
        <v>293736</v>
      </c>
      <c r="F27" s="6">
        <v>293736</v>
      </c>
      <c r="G27" s="6"/>
      <c r="H27" s="6"/>
      <c r="I27" s="6"/>
      <c r="J27" s="6"/>
      <c r="K27" s="6">
        <f>C27+G27</f>
        <v>1032627</v>
      </c>
      <c r="L27" s="6">
        <f>D27+H27</f>
        <v>500000</v>
      </c>
      <c r="M27" s="6">
        <f t="shared" ref="M27:M51" si="6">E27+I27</f>
        <v>293736</v>
      </c>
      <c r="N27" s="6">
        <f t="shared" ref="N27:N51" si="7">F27+J27</f>
        <v>293736</v>
      </c>
    </row>
    <row r="28" spans="1:14" x14ac:dyDescent="0.25">
      <c r="A28" s="5" t="s">
        <v>54</v>
      </c>
      <c r="B28" s="5" t="s">
        <v>55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7" t="s">
        <v>56</v>
      </c>
      <c r="B29" s="7" t="s">
        <v>57</v>
      </c>
      <c r="C29" s="8">
        <f>SUM(C26:C28)</f>
        <v>1140170</v>
      </c>
      <c r="D29" s="8">
        <f>SUM(D26:D28)</f>
        <v>600000</v>
      </c>
      <c r="E29" s="8">
        <f>SUM(E26:E28)</f>
        <v>353636</v>
      </c>
      <c r="F29" s="8">
        <f>SUM(F26:F28)</f>
        <v>353636</v>
      </c>
      <c r="G29" s="8"/>
      <c r="H29" s="8"/>
      <c r="I29" s="8"/>
      <c r="J29" s="8"/>
      <c r="K29" s="8">
        <f>C29+G29</f>
        <v>1140170</v>
      </c>
      <c r="L29" s="8">
        <f>D29+H29</f>
        <v>600000</v>
      </c>
      <c r="M29" s="8">
        <f t="shared" si="6"/>
        <v>353636</v>
      </c>
      <c r="N29" s="8">
        <f t="shared" si="7"/>
        <v>353636</v>
      </c>
    </row>
    <row r="30" spans="1:14" x14ac:dyDescent="0.25">
      <c r="A30" s="5" t="s">
        <v>58</v>
      </c>
      <c r="B30" s="5" t="s">
        <v>59</v>
      </c>
      <c r="C30" s="6">
        <v>1104274</v>
      </c>
      <c r="D30" s="6">
        <v>1160000</v>
      </c>
      <c r="E30" s="6">
        <v>1270295</v>
      </c>
      <c r="F30" s="6">
        <v>1270295</v>
      </c>
      <c r="G30" s="6"/>
      <c r="H30" s="6"/>
      <c r="I30" s="6"/>
      <c r="J30" s="6"/>
      <c r="K30" s="6">
        <f>C30+G30</f>
        <v>1104274</v>
      </c>
      <c r="L30" s="6">
        <f>D30+H30</f>
        <v>1160000</v>
      </c>
      <c r="M30" s="6">
        <f t="shared" si="6"/>
        <v>1270295</v>
      </c>
      <c r="N30" s="6">
        <f t="shared" si="7"/>
        <v>1270295</v>
      </c>
    </row>
    <row r="31" spans="1:14" x14ac:dyDescent="0.25">
      <c r="A31" s="5" t="s">
        <v>60</v>
      </c>
      <c r="B31" s="5" t="s">
        <v>61</v>
      </c>
      <c r="C31" s="6">
        <v>205238</v>
      </c>
      <c r="D31" s="6">
        <v>0</v>
      </c>
      <c r="E31" s="6">
        <v>0</v>
      </c>
      <c r="F31" s="6">
        <v>0</v>
      </c>
      <c r="G31" s="6"/>
      <c r="H31" s="6"/>
      <c r="I31" s="6"/>
      <c r="J31" s="6"/>
      <c r="K31" s="6">
        <f>C31+G31</f>
        <v>205238</v>
      </c>
      <c r="L31" s="6">
        <f>D31+H31</f>
        <v>0</v>
      </c>
      <c r="M31" s="6">
        <f t="shared" si="6"/>
        <v>0</v>
      </c>
      <c r="N31" s="6">
        <f t="shared" si="7"/>
        <v>0</v>
      </c>
    </row>
    <row r="32" spans="1:14" x14ac:dyDescent="0.25">
      <c r="A32" s="7" t="s">
        <v>62</v>
      </c>
      <c r="B32" s="7" t="s">
        <v>63</v>
      </c>
      <c r="C32" s="8">
        <f t="shared" ref="C32:I32" si="8">SUM(C30:C31)</f>
        <v>1309512</v>
      </c>
      <c r="D32" s="8">
        <f t="shared" si="8"/>
        <v>1160000</v>
      </c>
      <c r="E32" s="8">
        <f t="shared" si="8"/>
        <v>1270295</v>
      </c>
      <c r="F32" s="8">
        <f t="shared" si="8"/>
        <v>1270295</v>
      </c>
      <c r="G32" s="8">
        <f t="shared" si="8"/>
        <v>0</v>
      </c>
      <c r="H32" s="8">
        <f t="shared" si="8"/>
        <v>0</v>
      </c>
      <c r="I32" s="8">
        <f t="shared" si="8"/>
        <v>0</v>
      </c>
      <c r="J32" s="8"/>
      <c r="K32" s="8">
        <f>C32+G32</f>
        <v>1309512</v>
      </c>
      <c r="L32" s="8">
        <f>D32+H32</f>
        <v>1160000</v>
      </c>
      <c r="M32" s="8">
        <f t="shared" si="6"/>
        <v>1270295</v>
      </c>
      <c r="N32" s="8">
        <f t="shared" si="7"/>
        <v>1270295</v>
      </c>
    </row>
    <row r="33" spans="1:15" x14ac:dyDescent="0.25">
      <c r="A33" s="5" t="s">
        <v>64</v>
      </c>
      <c r="B33" s="5" t="s">
        <v>65</v>
      </c>
      <c r="C33" s="6">
        <v>1037716</v>
      </c>
      <c r="D33" s="6">
        <v>0</v>
      </c>
      <c r="E33" s="6">
        <v>94403</v>
      </c>
      <c r="F33" s="6">
        <v>94403</v>
      </c>
      <c r="G33" s="8"/>
      <c r="H33" s="8"/>
      <c r="I33" s="8"/>
      <c r="J33" s="8"/>
      <c r="K33" s="6">
        <f>C33+G33</f>
        <v>1037716</v>
      </c>
      <c r="L33" s="6">
        <f>D33+H33</f>
        <v>0</v>
      </c>
      <c r="M33" s="6">
        <f t="shared" si="6"/>
        <v>94403</v>
      </c>
      <c r="N33" s="6">
        <f t="shared" si="7"/>
        <v>94403</v>
      </c>
    </row>
    <row r="34" spans="1:15" x14ac:dyDescent="0.25">
      <c r="A34" s="5" t="s">
        <v>66</v>
      </c>
      <c r="B34" s="5" t="s">
        <v>67</v>
      </c>
      <c r="C34" s="6">
        <v>2672922</v>
      </c>
      <c r="D34" s="6">
        <v>0</v>
      </c>
      <c r="E34" s="6">
        <v>0</v>
      </c>
      <c r="F34" s="6">
        <v>0</v>
      </c>
      <c r="G34" s="8"/>
      <c r="H34" s="8"/>
      <c r="I34" s="8"/>
      <c r="J34" s="8"/>
      <c r="K34" s="6">
        <f>C34+G34</f>
        <v>2672922</v>
      </c>
      <c r="L34" s="6">
        <f>D34+H34</f>
        <v>0</v>
      </c>
      <c r="M34" s="6">
        <f t="shared" si="6"/>
        <v>0</v>
      </c>
      <c r="N34" s="6">
        <f t="shared" si="7"/>
        <v>0</v>
      </c>
    </row>
    <row r="35" spans="1:15" x14ac:dyDescent="0.25">
      <c r="A35" s="5" t="s">
        <v>68</v>
      </c>
      <c r="B35" s="5" t="s">
        <v>69</v>
      </c>
      <c r="C35" s="6">
        <v>44353</v>
      </c>
      <c r="D35" s="6">
        <v>0</v>
      </c>
      <c r="E35" s="6">
        <v>0</v>
      </c>
      <c r="F35" s="6">
        <v>0</v>
      </c>
      <c r="G35" s="8"/>
      <c r="H35" s="8"/>
      <c r="I35" s="8"/>
      <c r="J35" s="8"/>
      <c r="K35" s="6">
        <f>C35+G35</f>
        <v>44353</v>
      </c>
      <c r="L35" s="6">
        <f>D35+H35</f>
        <v>0</v>
      </c>
      <c r="M35" s="6">
        <f t="shared" si="6"/>
        <v>0</v>
      </c>
      <c r="N35" s="6">
        <f t="shared" si="7"/>
        <v>0</v>
      </c>
    </row>
    <row r="36" spans="1:15" x14ac:dyDescent="0.25">
      <c r="A36" s="7" t="s">
        <v>70</v>
      </c>
      <c r="B36" s="7" t="s">
        <v>71</v>
      </c>
      <c r="C36" s="8">
        <f t="shared" ref="C36:I36" si="9">SUM(C33:C35)</f>
        <v>3754991</v>
      </c>
      <c r="D36" s="8">
        <f t="shared" si="9"/>
        <v>0</v>
      </c>
      <c r="E36" s="8">
        <f t="shared" si="9"/>
        <v>94403</v>
      </c>
      <c r="F36" s="8">
        <f t="shared" si="9"/>
        <v>94403</v>
      </c>
      <c r="G36" s="8">
        <f t="shared" si="9"/>
        <v>0</v>
      </c>
      <c r="H36" s="8">
        <f t="shared" si="9"/>
        <v>0</v>
      </c>
      <c r="I36" s="8">
        <f t="shared" si="9"/>
        <v>0</v>
      </c>
      <c r="J36" s="8"/>
      <c r="K36" s="8">
        <f>C36+G36</f>
        <v>3754991</v>
      </c>
      <c r="L36" s="8">
        <f>D36+H36</f>
        <v>0</v>
      </c>
      <c r="M36" s="8">
        <f t="shared" si="6"/>
        <v>94403</v>
      </c>
      <c r="N36" s="8">
        <f t="shared" si="7"/>
        <v>94403</v>
      </c>
    </row>
    <row r="37" spans="1:15" x14ac:dyDescent="0.25">
      <c r="A37" s="5" t="s">
        <v>72</v>
      </c>
      <c r="B37" s="5" t="s">
        <v>73</v>
      </c>
      <c r="C37" s="15"/>
      <c r="D37" s="15"/>
      <c r="E37" s="15"/>
      <c r="F37" s="15"/>
      <c r="G37" s="15"/>
      <c r="H37" s="15"/>
      <c r="I37" s="15"/>
      <c r="J37" s="15"/>
      <c r="K37" s="6"/>
      <c r="L37" s="6"/>
      <c r="M37" s="6"/>
      <c r="N37" s="6"/>
    </row>
    <row r="38" spans="1:15" x14ac:dyDescent="0.25">
      <c r="A38" s="5" t="s">
        <v>74</v>
      </c>
      <c r="B38" s="5" t="s">
        <v>75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x14ac:dyDescent="0.25">
      <c r="A39" s="5" t="s">
        <v>76</v>
      </c>
      <c r="B39" s="5" t="s">
        <v>77</v>
      </c>
      <c r="C39" s="6">
        <v>420000</v>
      </c>
      <c r="D39" s="6">
        <v>1500000</v>
      </c>
      <c r="E39" s="6">
        <v>420000</v>
      </c>
      <c r="F39" s="6">
        <v>420000</v>
      </c>
      <c r="G39" s="6"/>
      <c r="H39" s="6"/>
      <c r="I39" s="6"/>
      <c r="J39" s="6"/>
      <c r="K39" s="6">
        <f>C39+G39</f>
        <v>420000</v>
      </c>
      <c r="L39" s="6">
        <f>D39+H39</f>
        <v>1500000</v>
      </c>
      <c r="M39" s="6">
        <f t="shared" si="6"/>
        <v>420000</v>
      </c>
      <c r="N39" s="6">
        <f t="shared" si="7"/>
        <v>420000</v>
      </c>
    </row>
    <row r="40" spans="1:15" x14ac:dyDescent="0.25">
      <c r="A40" s="5" t="s">
        <v>78</v>
      </c>
      <c r="B40" s="5" t="s">
        <v>79</v>
      </c>
      <c r="C40" s="6"/>
      <c r="D40" s="6">
        <v>0</v>
      </c>
      <c r="E40" s="6">
        <v>718878</v>
      </c>
      <c r="F40" s="6">
        <v>718878</v>
      </c>
      <c r="G40" s="6"/>
      <c r="H40" s="6"/>
      <c r="I40" s="6"/>
      <c r="J40" s="6"/>
      <c r="K40" s="6">
        <f>C40+G40</f>
        <v>0</v>
      </c>
      <c r="L40" s="6">
        <f>D40+H40</f>
        <v>0</v>
      </c>
      <c r="M40" s="6">
        <f t="shared" si="6"/>
        <v>718878</v>
      </c>
      <c r="N40" s="6">
        <f t="shared" si="7"/>
        <v>718878</v>
      </c>
    </row>
    <row r="41" spans="1:15" x14ac:dyDescent="0.25">
      <c r="A41" s="5" t="s">
        <v>80</v>
      </c>
      <c r="B41" s="5" t="s">
        <v>81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5" x14ac:dyDescent="0.25">
      <c r="A42" s="5" t="s">
        <v>82</v>
      </c>
      <c r="B42" s="5" t="s">
        <v>83</v>
      </c>
      <c r="C42" s="6">
        <v>366923</v>
      </c>
      <c r="D42" s="6">
        <v>700000</v>
      </c>
      <c r="E42" s="6">
        <v>1339311</v>
      </c>
      <c r="F42" s="6">
        <v>1339311</v>
      </c>
      <c r="G42" s="6"/>
      <c r="H42" s="6"/>
      <c r="I42" s="6"/>
      <c r="J42" s="6"/>
      <c r="K42" s="6">
        <f>C42+G42</f>
        <v>366923</v>
      </c>
      <c r="L42" s="6">
        <f>D42+H42</f>
        <v>700000</v>
      </c>
      <c r="M42" s="6">
        <f t="shared" si="6"/>
        <v>1339311</v>
      </c>
      <c r="N42" s="6">
        <f t="shared" si="7"/>
        <v>1339311</v>
      </c>
    </row>
    <row r="43" spans="1:15" x14ac:dyDescent="0.25">
      <c r="A43" s="7" t="s">
        <v>84</v>
      </c>
      <c r="B43" s="7" t="s">
        <v>85</v>
      </c>
      <c r="C43" s="8">
        <f>SUM(C36:C42)</f>
        <v>4541914</v>
      </c>
      <c r="D43" s="8">
        <f>SUM(D36:D42)</f>
        <v>2200000</v>
      </c>
      <c r="E43" s="8">
        <f>SUM(E36:E42)</f>
        <v>2572592</v>
      </c>
      <c r="F43" s="8">
        <f>SUM(F36:F42)</f>
        <v>2572592</v>
      </c>
      <c r="G43" s="8"/>
      <c r="H43" s="8"/>
      <c r="I43" s="8"/>
      <c r="J43" s="8"/>
      <c r="K43" s="8">
        <f>C43+G43</f>
        <v>4541914</v>
      </c>
      <c r="L43" s="8">
        <f>D43+H43</f>
        <v>2200000</v>
      </c>
      <c r="M43" s="8">
        <f t="shared" si="6"/>
        <v>2572592</v>
      </c>
      <c r="N43" s="8">
        <f t="shared" si="7"/>
        <v>2572592</v>
      </c>
    </row>
    <row r="44" spans="1:15" x14ac:dyDescent="0.25">
      <c r="A44" s="5" t="s">
        <v>86</v>
      </c>
      <c r="B44" s="5" t="s">
        <v>87</v>
      </c>
      <c r="C44" s="6">
        <v>2203600</v>
      </c>
      <c r="D44" s="6">
        <v>2414800</v>
      </c>
      <c r="E44" s="6">
        <v>2571170</v>
      </c>
      <c r="F44" s="6">
        <v>2571170</v>
      </c>
      <c r="G44" s="6"/>
      <c r="H44" s="6"/>
      <c r="I44" s="6"/>
      <c r="J44" s="6"/>
      <c r="K44" s="6">
        <f>C44+G44</f>
        <v>2203600</v>
      </c>
      <c r="L44" s="6">
        <f>D44+H44</f>
        <v>2414800</v>
      </c>
      <c r="M44" s="6">
        <f t="shared" si="6"/>
        <v>2571170</v>
      </c>
      <c r="N44" s="6">
        <f t="shared" si="7"/>
        <v>2571170</v>
      </c>
    </row>
    <row r="45" spans="1:15" x14ac:dyDescent="0.25">
      <c r="A45" s="5" t="s">
        <v>88</v>
      </c>
      <c r="B45" s="5" t="s">
        <v>89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5" x14ac:dyDescent="0.25">
      <c r="A46" s="7" t="s">
        <v>90</v>
      </c>
      <c r="B46" s="7" t="s">
        <v>91</v>
      </c>
      <c r="C46" s="8">
        <f t="shared" ref="C46:I46" si="10">SUM(C44:C45)</f>
        <v>2203600</v>
      </c>
      <c r="D46" s="8">
        <f t="shared" si="10"/>
        <v>2414800</v>
      </c>
      <c r="E46" s="8">
        <f t="shared" si="10"/>
        <v>2571170</v>
      </c>
      <c r="F46" s="8">
        <f t="shared" si="10"/>
        <v>2571170</v>
      </c>
      <c r="G46" s="8">
        <f t="shared" si="10"/>
        <v>0</v>
      </c>
      <c r="H46" s="8">
        <f t="shared" si="10"/>
        <v>0</v>
      </c>
      <c r="I46" s="8">
        <f t="shared" si="10"/>
        <v>0</v>
      </c>
      <c r="J46" s="8"/>
      <c r="K46" s="8">
        <f>C46+G46</f>
        <v>2203600</v>
      </c>
      <c r="L46" s="8">
        <f>D46+H46</f>
        <v>2414800</v>
      </c>
      <c r="M46" s="8">
        <f t="shared" si="6"/>
        <v>2571170</v>
      </c>
      <c r="N46" s="8">
        <f t="shared" si="7"/>
        <v>2571170</v>
      </c>
      <c r="O46" s="8"/>
    </row>
    <row r="47" spans="1:15" x14ac:dyDescent="0.25">
      <c r="A47" s="5" t="s">
        <v>92</v>
      </c>
      <c r="B47" s="5" t="s">
        <v>93</v>
      </c>
      <c r="C47" s="6">
        <v>1924102</v>
      </c>
      <c r="D47" s="6">
        <v>380700</v>
      </c>
      <c r="E47" s="6">
        <v>446795</v>
      </c>
      <c r="F47" s="6">
        <v>446795</v>
      </c>
      <c r="G47" s="6"/>
      <c r="H47" s="6"/>
      <c r="I47" s="6"/>
      <c r="J47" s="6"/>
      <c r="K47" s="6">
        <f>C47+G47</f>
        <v>1924102</v>
      </c>
      <c r="L47" s="6">
        <f>D47+H47</f>
        <v>380700</v>
      </c>
      <c r="M47" s="6">
        <f t="shared" si="6"/>
        <v>446795</v>
      </c>
      <c r="N47" s="6">
        <f t="shared" si="7"/>
        <v>446795</v>
      </c>
    </row>
    <row r="48" spans="1:15" x14ac:dyDescent="0.25">
      <c r="A48" s="5" t="s">
        <v>94</v>
      </c>
      <c r="B48" s="5" t="s">
        <v>95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25">
      <c r="A49" s="5" t="s">
        <v>96</v>
      </c>
      <c r="B49" s="5" t="s">
        <v>97</v>
      </c>
      <c r="C49" s="6">
        <v>1988103</v>
      </c>
      <c r="D49" s="6"/>
      <c r="E49" s="6">
        <v>10004</v>
      </c>
      <c r="F49" s="6">
        <v>10004</v>
      </c>
      <c r="G49" s="6"/>
      <c r="H49" s="6"/>
      <c r="I49" s="6"/>
      <c r="J49" s="6"/>
      <c r="K49" s="6">
        <f>C49+G49</f>
        <v>1988103</v>
      </c>
      <c r="L49" s="6">
        <f>D49+H49</f>
        <v>0</v>
      </c>
      <c r="M49" s="6">
        <f t="shared" si="6"/>
        <v>10004</v>
      </c>
      <c r="N49" s="6">
        <f t="shared" si="7"/>
        <v>10004</v>
      </c>
    </row>
    <row r="50" spans="1:14" x14ac:dyDescent="0.25">
      <c r="A50" s="7" t="s">
        <v>98</v>
      </c>
      <c r="B50" s="7" t="s">
        <v>99</v>
      </c>
      <c r="C50" s="8">
        <f>SUM(C47:C49)</f>
        <v>3912205</v>
      </c>
      <c r="D50" s="8">
        <f>SUM(D47:D49)</f>
        <v>380700</v>
      </c>
      <c r="E50" s="8">
        <f>SUM(E47:E49)</f>
        <v>456799</v>
      </c>
      <c r="F50" s="8">
        <f>SUM(F47:F49)</f>
        <v>456799</v>
      </c>
      <c r="G50" s="8"/>
      <c r="H50" s="8"/>
      <c r="I50" s="8"/>
      <c r="J50" s="8"/>
      <c r="K50" s="6">
        <f>C50+G50</f>
        <v>3912205</v>
      </c>
      <c r="L50" s="6">
        <f>D50+H50</f>
        <v>380700</v>
      </c>
      <c r="M50" s="6">
        <f t="shared" si="6"/>
        <v>456799</v>
      </c>
      <c r="N50" s="6">
        <f t="shared" si="7"/>
        <v>456799</v>
      </c>
    </row>
    <row r="51" spans="1:14" ht="15.75" x14ac:dyDescent="0.25">
      <c r="A51" s="11" t="s">
        <v>100</v>
      </c>
      <c r="B51" s="11" t="s">
        <v>101</v>
      </c>
      <c r="C51" s="12">
        <f>C29+C32+C43+C46+C50</f>
        <v>13107401</v>
      </c>
      <c r="D51" s="12">
        <f>D29+D32+D43+D46+D50</f>
        <v>6755500</v>
      </c>
      <c r="E51" s="12">
        <f>E29+E32+E43+E46+E50</f>
        <v>7224492</v>
      </c>
      <c r="F51" s="12">
        <f>F29+F32+F43+F46+F50</f>
        <v>7224492</v>
      </c>
      <c r="G51" s="12">
        <f t="shared" ref="G51:I51" si="11">G26+G27+G28+G32+G36+G37+G38+G39+G40+G41+G42+G46+G47+G48+G50</f>
        <v>0</v>
      </c>
      <c r="H51" s="12">
        <f t="shared" si="11"/>
        <v>0</v>
      </c>
      <c r="I51" s="12">
        <f t="shared" si="11"/>
        <v>0</v>
      </c>
      <c r="J51" s="12"/>
      <c r="K51" s="12">
        <f>C51+G51</f>
        <v>13107401</v>
      </c>
      <c r="L51" s="12">
        <f>D51+H51</f>
        <v>6755500</v>
      </c>
      <c r="M51" s="12">
        <f t="shared" si="6"/>
        <v>7224492</v>
      </c>
      <c r="N51" s="12">
        <f t="shared" si="7"/>
        <v>7224492</v>
      </c>
    </row>
    <row r="52" spans="1:14" x14ac:dyDescent="0.25">
      <c r="A52" s="5" t="s">
        <v>102</v>
      </c>
      <c r="B52" s="5" t="s">
        <v>103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5">
      <c r="A53" s="5" t="s">
        <v>104</v>
      </c>
      <c r="B53" s="5" t="s">
        <v>105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5">
      <c r="A54" s="5" t="s">
        <v>106</v>
      </c>
      <c r="B54" s="5" t="s">
        <v>107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26.25" x14ac:dyDescent="0.25">
      <c r="A55" s="9" t="s">
        <v>108</v>
      </c>
      <c r="B55" s="10" t="s">
        <v>109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26.25" x14ac:dyDescent="0.25">
      <c r="A56" s="9" t="s">
        <v>110</v>
      </c>
      <c r="B56" s="10" t="s">
        <v>111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5">
      <c r="A57" s="5" t="s">
        <v>112</v>
      </c>
      <c r="B57" s="10" t="s">
        <v>113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5">
      <c r="A58" s="5" t="s">
        <v>114</v>
      </c>
      <c r="B58" s="10" t="s">
        <v>115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26.25" x14ac:dyDescent="0.25">
      <c r="A59" s="9" t="s">
        <v>116</v>
      </c>
      <c r="B59" s="10" t="s">
        <v>117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.75" x14ac:dyDescent="0.25">
      <c r="A60" s="13" t="s">
        <v>118</v>
      </c>
      <c r="B60" s="14" t="s">
        <v>119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6"/>
    </row>
    <row r="61" spans="1:14" x14ac:dyDescent="0.25">
      <c r="A61" s="5" t="s">
        <v>120</v>
      </c>
      <c r="B61" s="5" t="s">
        <v>121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26.25" x14ac:dyDescent="0.25">
      <c r="A62" s="9" t="s">
        <v>122</v>
      </c>
      <c r="B62" s="10" t="s">
        <v>123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26.25" x14ac:dyDescent="0.25">
      <c r="A63" s="5" t="s">
        <v>124</v>
      </c>
      <c r="B63" s="10" t="s">
        <v>125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26.25" x14ac:dyDescent="0.25">
      <c r="A64" s="5" t="s">
        <v>126</v>
      </c>
      <c r="B64" s="10" t="s">
        <v>127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26.25" x14ac:dyDescent="0.25">
      <c r="A65" s="5" t="s">
        <v>128</v>
      </c>
      <c r="B65" s="10" t="s">
        <v>129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26.25" x14ac:dyDescent="0.25">
      <c r="A66" s="5" t="s">
        <v>130</v>
      </c>
      <c r="B66" s="10" t="s">
        <v>131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26.25" x14ac:dyDescent="0.25">
      <c r="A67" s="9" t="s">
        <v>132</v>
      </c>
      <c r="B67" s="10" t="s">
        <v>133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26.25" x14ac:dyDescent="0.25">
      <c r="A68" s="9" t="s">
        <v>134</v>
      </c>
      <c r="B68" s="10" t="s">
        <v>135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9" t="s">
        <v>136</v>
      </c>
      <c r="B69" s="10" t="s">
        <v>137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9" t="s">
        <v>138</v>
      </c>
      <c r="B70" s="10" t="s">
        <v>139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26.25" x14ac:dyDescent="0.25">
      <c r="A71" s="9" t="s">
        <v>140</v>
      </c>
      <c r="B71" s="10" t="s">
        <v>141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5">
      <c r="A72" s="9" t="s">
        <v>142</v>
      </c>
      <c r="B72" s="10" t="s">
        <v>143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7.25" x14ac:dyDescent="0.3">
      <c r="A73" s="13" t="s">
        <v>144</v>
      </c>
      <c r="B73" s="14" t="s">
        <v>145</v>
      </c>
      <c r="C73" s="19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6"/>
    </row>
    <row r="74" spans="1:14" ht="15.75" x14ac:dyDescent="0.25">
      <c r="A74" s="28" t="s">
        <v>146</v>
      </c>
      <c r="B74" s="29"/>
      <c r="C74" s="12">
        <v>126746121</v>
      </c>
      <c r="D74" s="12">
        <v>173998577</v>
      </c>
      <c r="E74" s="12">
        <v>190962305</v>
      </c>
      <c r="F74" s="12">
        <v>190502250</v>
      </c>
      <c r="G74" s="12">
        <v>0</v>
      </c>
      <c r="H74" s="12">
        <v>0</v>
      </c>
      <c r="I74" s="12">
        <v>0</v>
      </c>
      <c r="J74" s="12">
        <v>0</v>
      </c>
      <c r="K74" s="12">
        <v>126746121</v>
      </c>
      <c r="L74" s="12">
        <v>173998577</v>
      </c>
      <c r="M74" s="12">
        <v>190962305</v>
      </c>
      <c r="N74" s="12">
        <v>190502250</v>
      </c>
    </row>
    <row r="75" spans="1:14" x14ac:dyDescent="0.25">
      <c r="A75" s="16" t="s">
        <v>147</v>
      </c>
      <c r="B75" s="17" t="s">
        <v>148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17" t="s">
        <v>149</v>
      </c>
      <c r="B76" s="17" t="s">
        <v>150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5">
      <c r="A77" s="17" t="s">
        <v>151</v>
      </c>
      <c r="B77" s="17" t="s">
        <v>152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26.25" x14ac:dyDescent="0.25">
      <c r="A78" s="17" t="s">
        <v>153</v>
      </c>
      <c r="B78" s="10" t="s">
        <v>154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5">
      <c r="A79" s="17" t="s">
        <v>155</v>
      </c>
      <c r="B79" s="17" t="s">
        <v>156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26.25" x14ac:dyDescent="0.25">
      <c r="A80" s="17" t="s">
        <v>157</v>
      </c>
      <c r="B80" s="10" t="s">
        <v>158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26.25" x14ac:dyDescent="0.25">
      <c r="A81" s="17" t="s">
        <v>159</v>
      </c>
      <c r="B81" s="10" t="s">
        <v>160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x14ac:dyDescent="0.25">
      <c r="A82" s="11" t="s">
        <v>161</v>
      </c>
      <c r="B82" s="11" t="s">
        <v>162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6"/>
    </row>
    <row r="83" spans="1:14" x14ac:dyDescent="0.25">
      <c r="A83" s="5" t="s">
        <v>163</v>
      </c>
      <c r="B83" s="5" t="s">
        <v>164</v>
      </c>
      <c r="C83" s="8"/>
      <c r="D83" s="8"/>
      <c r="E83" s="8"/>
      <c r="F83" s="8"/>
      <c r="G83" s="8"/>
      <c r="H83" s="8"/>
      <c r="I83" s="8"/>
      <c r="J83" s="8"/>
      <c r="K83" s="6"/>
      <c r="L83" s="6"/>
      <c r="M83" s="6"/>
      <c r="N83" s="6"/>
    </row>
    <row r="84" spans="1:14" x14ac:dyDescent="0.25">
      <c r="A84" s="5" t="s">
        <v>165</v>
      </c>
      <c r="B84" s="5" t="s">
        <v>166</v>
      </c>
      <c r="C84" s="8"/>
      <c r="D84" s="8"/>
      <c r="E84" s="8"/>
      <c r="F84" s="8"/>
      <c r="G84" s="8"/>
      <c r="H84" s="8"/>
      <c r="I84" s="8"/>
      <c r="J84" s="8"/>
      <c r="K84" s="6"/>
      <c r="L84" s="6"/>
      <c r="M84" s="6"/>
      <c r="N84" s="6"/>
    </row>
    <row r="85" spans="1:14" x14ac:dyDescent="0.25">
      <c r="A85" s="5" t="s">
        <v>167</v>
      </c>
      <c r="B85" s="5" t="s">
        <v>168</v>
      </c>
      <c r="C85" s="8"/>
      <c r="D85" s="8"/>
      <c r="E85" s="8"/>
      <c r="F85" s="8"/>
      <c r="G85" s="8"/>
      <c r="H85" s="8"/>
      <c r="I85" s="8"/>
      <c r="J85" s="8"/>
      <c r="K85" s="6"/>
      <c r="L85" s="6"/>
      <c r="M85" s="6"/>
      <c r="N85" s="6"/>
    </row>
    <row r="86" spans="1:14" x14ac:dyDescent="0.25">
      <c r="A86" s="5" t="s">
        <v>169</v>
      </c>
      <c r="B86" s="5" t="s">
        <v>170</v>
      </c>
      <c r="C86" s="8"/>
      <c r="D86" s="8"/>
      <c r="E86" s="8"/>
      <c r="F86" s="8"/>
      <c r="G86" s="8"/>
      <c r="H86" s="8"/>
      <c r="I86" s="8"/>
      <c r="J86" s="8"/>
      <c r="K86" s="6"/>
      <c r="L86" s="6"/>
      <c r="M86" s="6"/>
      <c r="N86" s="6"/>
    </row>
    <row r="87" spans="1:14" ht="15.75" x14ac:dyDescent="0.25">
      <c r="A87" s="11" t="s">
        <v>171</v>
      </c>
      <c r="B87" s="11" t="s">
        <v>172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6"/>
    </row>
    <row r="88" spans="1:14" ht="26.25" x14ac:dyDescent="0.25">
      <c r="A88" s="5" t="s">
        <v>173</v>
      </c>
      <c r="B88" s="10" t="s">
        <v>174</v>
      </c>
      <c r="C88" s="8"/>
      <c r="D88" s="8"/>
      <c r="E88" s="8"/>
      <c r="F88" s="8"/>
      <c r="G88" s="8"/>
      <c r="H88" s="8"/>
      <c r="I88" s="8"/>
      <c r="J88" s="8"/>
      <c r="K88" s="6"/>
      <c r="L88" s="6"/>
      <c r="M88" s="6"/>
      <c r="N88" s="6"/>
    </row>
    <row r="89" spans="1:14" ht="26.25" x14ac:dyDescent="0.25">
      <c r="A89" s="18" t="s">
        <v>175</v>
      </c>
      <c r="B89" s="10" t="s">
        <v>176</v>
      </c>
      <c r="C89" s="8"/>
      <c r="D89" s="8"/>
      <c r="E89" s="8"/>
      <c r="F89" s="8"/>
      <c r="G89" s="8"/>
      <c r="H89" s="8"/>
      <c r="I89" s="8"/>
      <c r="J89" s="8"/>
      <c r="K89" s="6"/>
      <c r="L89" s="6"/>
      <c r="M89" s="6"/>
      <c r="N89" s="6"/>
    </row>
    <row r="90" spans="1:14" ht="26.25" x14ac:dyDescent="0.25">
      <c r="A90" s="18" t="s">
        <v>177</v>
      </c>
      <c r="B90" s="10" t="s">
        <v>178</v>
      </c>
      <c r="C90" s="8"/>
      <c r="D90" s="8"/>
      <c r="E90" s="8"/>
      <c r="F90" s="8"/>
      <c r="G90" s="8"/>
      <c r="H90" s="8"/>
      <c r="I90" s="8"/>
      <c r="J90" s="8"/>
      <c r="K90" s="6"/>
      <c r="L90" s="6"/>
      <c r="M90" s="6"/>
      <c r="N90" s="6"/>
    </row>
    <row r="91" spans="1:14" ht="26.25" x14ac:dyDescent="0.25">
      <c r="A91" s="18" t="s">
        <v>179</v>
      </c>
      <c r="B91" s="10" t="s">
        <v>180</v>
      </c>
      <c r="C91" s="8"/>
      <c r="D91" s="8"/>
      <c r="E91" s="8"/>
      <c r="F91" s="8"/>
      <c r="G91" s="8"/>
      <c r="H91" s="8"/>
      <c r="I91" s="8"/>
      <c r="J91" s="8"/>
      <c r="K91" s="6"/>
      <c r="L91" s="6"/>
      <c r="M91" s="6"/>
      <c r="N91" s="6"/>
    </row>
    <row r="92" spans="1:14" ht="26.25" x14ac:dyDescent="0.25">
      <c r="A92" s="18" t="s">
        <v>181</v>
      </c>
      <c r="B92" s="10" t="s">
        <v>182</v>
      </c>
      <c r="C92" s="8"/>
      <c r="D92" s="8"/>
      <c r="E92" s="8"/>
      <c r="F92" s="8"/>
      <c r="G92" s="8"/>
      <c r="H92" s="8"/>
      <c r="I92" s="8"/>
      <c r="J92" s="8"/>
      <c r="K92" s="6"/>
      <c r="L92" s="6"/>
      <c r="M92" s="6"/>
      <c r="N92" s="6"/>
    </row>
    <row r="93" spans="1:14" ht="26.25" x14ac:dyDescent="0.25">
      <c r="A93" s="18" t="s">
        <v>183</v>
      </c>
      <c r="B93" s="10" t="s">
        <v>184</v>
      </c>
      <c r="C93" s="8"/>
      <c r="D93" s="8"/>
      <c r="E93" s="8"/>
      <c r="F93" s="8"/>
      <c r="G93" s="8"/>
      <c r="H93" s="8"/>
      <c r="I93" s="8"/>
      <c r="J93" s="8"/>
      <c r="K93" s="6"/>
      <c r="L93" s="6"/>
      <c r="M93" s="6"/>
      <c r="N93" s="6"/>
    </row>
    <row r="94" spans="1:14" x14ac:dyDescent="0.25">
      <c r="A94" s="18" t="s">
        <v>185</v>
      </c>
      <c r="B94" s="10" t="s">
        <v>186</v>
      </c>
      <c r="C94" s="8"/>
      <c r="D94" s="8"/>
      <c r="E94" s="8"/>
      <c r="F94" s="8"/>
      <c r="G94" s="8"/>
      <c r="H94" s="8"/>
      <c r="I94" s="8"/>
      <c r="J94" s="8"/>
      <c r="K94" s="6"/>
      <c r="L94" s="6"/>
      <c r="M94" s="6"/>
      <c r="N94" s="6"/>
    </row>
    <row r="95" spans="1:14" ht="26.25" x14ac:dyDescent="0.25">
      <c r="A95" s="18" t="s">
        <v>187</v>
      </c>
      <c r="B95" s="10" t="s">
        <v>188</v>
      </c>
      <c r="C95" s="8"/>
      <c r="D95" s="8"/>
      <c r="E95" s="8"/>
      <c r="F95" s="8"/>
      <c r="G95" s="8"/>
      <c r="H95" s="8"/>
      <c r="I95" s="8"/>
      <c r="J95" s="8"/>
      <c r="K95" s="6"/>
      <c r="L95" s="6"/>
      <c r="M95" s="6"/>
      <c r="N95" s="6"/>
    </row>
    <row r="96" spans="1:14" ht="15.75" x14ac:dyDescent="0.25">
      <c r="A96" s="11" t="s">
        <v>189</v>
      </c>
      <c r="B96" s="14" t="s">
        <v>190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6"/>
    </row>
    <row r="97" spans="1:14" ht="17.25" x14ac:dyDescent="0.3">
      <c r="A97" s="28" t="s">
        <v>191</v>
      </c>
      <c r="B97" s="29"/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6">
        <v>0</v>
      </c>
    </row>
    <row r="98" spans="1:14" ht="18.75" x14ac:dyDescent="0.3">
      <c r="A98" s="20" t="s">
        <v>192</v>
      </c>
      <c r="B98" s="21" t="s">
        <v>193</v>
      </c>
      <c r="C98" s="12">
        <f t="shared" ref="C98:N98" si="12">C96+C87+C82+C73+C60+C51+C25+C24</f>
        <v>126746121</v>
      </c>
      <c r="D98" s="12">
        <f t="shared" si="12"/>
        <v>173998577</v>
      </c>
      <c r="E98" s="12">
        <f t="shared" si="12"/>
        <v>190962305</v>
      </c>
      <c r="F98" s="12">
        <f t="shared" si="12"/>
        <v>190502250</v>
      </c>
      <c r="G98" s="22">
        <f t="shared" si="12"/>
        <v>0</v>
      </c>
      <c r="H98" s="22">
        <f t="shared" si="12"/>
        <v>0</v>
      </c>
      <c r="I98" s="22">
        <f t="shared" si="12"/>
        <v>0</v>
      </c>
      <c r="J98" s="22">
        <f t="shared" si="12"/>
        <v>0</v>
      </c>
      <c r="K98" s="12">
        <f t="shared" si="12"/>
        <v>126746121</v>
      </c>
      <c r="L98" s="12">
        <f t="shared" si="12"/>
        <v>173998577</v>
      </c>
      <c r="M98" s="12">
        <f t="shared" si="12"/>
        <v>190962305</v>
      </c>
      <c r="N98" s="12">
        <f t="shared" si="12"/>
        <v>190502250</v>
      </c>
    </row>
    <row r="99" spans="1:14" x14ac:dyDescent="0.25">
      <c r="A99" s="18" t="s">
        <v>194</v>
      </c>
      <c r="B99" s="10" t="s">
        <v>195</v>
      </c>
      <c r="C99" s="8"/>
      <c r="D99" s="8"/>
      <c r="E99" s="8"/>
      <c r="F99" s="8"/>
      <c r="G99" s="8"/>
      <c r="H99" s="8"/>
      <c r="I99" s="8"/>
      <c r="J99" s="8"/>
      <c r="K99" s="6"/>
      <c r="L99" s="6"/>
      <c r="M99" s="6"/>
      <c r="N99" s="6"/>
    </row>
    <row r="100" spans="1:14" ht="26.25" x14ac:dyDescent="0.25">
      <c r="A100" s="23" t="s">
        <v>196</v>
      </c>
      <c r="B100" s="10" t="s">
        <v>197</v>
      </c>
      <c r="C100" s="8"/>
      <c r="D100" s="8"/>
      <c r="E100" s="8"/>
      <c r="F100" s="8"/>
      <c r="G100" s="8"/>
      <c r="H100" s="8"/>
      <c r="I100" s="8"/>
      <c r="J100" s="8"/>
      <c r="K100" s="6"/>
      <c r="L100" s="6"/>
      <c r="M100" s="6"/>
      <c r="N100" s="6"/>
    </row>
    <row r="101" spans="1:14" x14ac:dyDescent="0.25">
      <c r="A101" s="18" t="s">
        <v>198</v>
      </c>
      <c r="B101" s="10" t="s">
        <v>199</v>
      </c>
      <c r="C101" s="8"/>
      <c r="D101" s="8"/>
      <c r="E101" s="8"/>
      <c r="F101" s="8"/>
      <c r="G101" s="8"/>
      <c r="H101" s="8"/>
      <c r="I101" s="8"/>
      <c r="J101" s="8"/>
      <c r="K101" s="6"/>
      <c r="L101" s="6"/>
      <c r="M101" s="6"/>
      <c r="N101" s="6"/>
    </row>
    <row r="102" spans="1:14" ht="29.25" x14ac:dyDescent="0.25">
      <c r="A102" s="24" t="s">
        <v>200</v>
      </c>
      <c r="B102" s="25" t="s">
        <v>201</v>
      </c>
      <c r="C102" s="8"/>
      <c r="D102" s="8"/>
      <c r="E102" s="8"/>
      <c r="F102" s="8"/>
      <c r="G102" s="8"/>
      <c r="H102" s="8"/>
      <c r="I102" s="8"/>
      <c r="J102" s="8"/>
      <c r="K102" s="6"/>
      <c r="L102" s="6"/>
      <c r="M102" s="6"/>
      <c r="N102" s="6"/>
    </row>
    <row r="103" spans="1:14" x14ac:dyDescent="0.25">
      <c r="A103" s="18" t="s">
        <v>202</v>
      </c>
      <c r="B103" s="10" t="s">
        <v>203</v>
      </c>
      <c r="C103" s="8"/>
      <c r="D103" s="8"/>
      <c r="E103" s="8"/>
      <c r="F103" s="8"/>
      <c r="G103" s="8"/>
      <c r="H103" s="8"/>
      <c r="I103" s="8"/>
      <c r="J103" s="8"/>
      <c r="K103" s="6"/>
      <c r="L103" s="6"/>
      <c r="M103" s="6"/>
      <c r="N103" s="6"/>
    </row>
    <row r="104" spans="1:14" x14ac:dyDescent="0.25">
      <c r="A104" s="18" t="s">
        <v>204</v>
      </c>
      <c r="B104" s="10" t="s">
        <v>205</v>
      </c>
      <c r="C104" s="8"/>
      <c r="D104" s="8"/>
      <c r="E104" s="8"/>
      <c r="F104" s="8"/>
      <c r="G104" s="8"/>
      <c r="H104" s="8"/>
      <c r="I104" s="8"/>
      <c r="J104" s="8"/>
      <c r="K104" s="6"/>
      <c r="L104" s="6"/>
      <c r="M104" s="6"/>
      <c r="N104" s="6"/>
    </row>
    <row r="105" spans="1:14" x14ac:dyDescent="0.25">
      <c r="A105" s="18" t="s">
        <v>206</v>
      </c>
      <c r="B105" s="10" t="s">
        <v>207</v>
      </c>
      <c r="C105" s="8"/>
      <c r="D105" s="8"/>
      <c r="E105" s="8"/>
      <c r="F105" s="8"/>
      <c r="G105" s="8"/>
      <c r="H105" s="8"/>
      <c r="I105" s="8"/>
      <c r="J105" s="8"/>
      <c r="K105" s="6"/>
      <c r="L105" s="6"/>
      <c r="M105" s="6"/>
      <c r="N105" s="6"/>
    </row>
    <row r="106" spans="1:14" x14ac:dyDescent="0.25">
      <c r="A106" s="18" t="s">
        <v>208</v>
      </c>
      <c r="B106" s="10" t="s">
        <v>209</v>
      </c>
      <c r="C106" s="8"/>
      <c r="D106" s="8"/>
      <c r="E106" s="8"/>
      <c r="F106" s="8"/>
      <c r="G106" s="8"/>
      <c r="H106" s="8"/>
      <c r="I106" s="8"/>
      <c r="J106" s="8"/>
      <c r="K106" s="6"/>
      <c r="L106" s="6"/>
      <c r="M106" s="6"/>
      <c r="N106" s="6"/>
    </row>
    <row r="107" spans="1:14" x14ac:dyDescent="0.25">
      <c r="A107" s="24" t="s">
        <v>210</v>
      </c>
      <c r="B107" s="25" t="s">
        <v>211</v>
      </c>
      <c r="C107" s="8"/>
      <c r="D107" s="8"/>
      <c r="E107" s="8"/>
      <c r="F107" s="8"/>
      <c r="G107" s="8"/>
      <c r="H107" s="8"/>
      <c r="I107" s="8"/>
      <c r="J107" s="8"/>
      <c r="K107" s="6"/>
      <c r="L107" s="6"/>
      <c r="M107" s="6"/>
      <c r="N107" s="6"/>
    </row>
    <row r="108" spans="1:14" ht="26.25" x14ac:dyDescent="0.25">
      <c r="A108" s="23" t="s">
        <v>212</v>
      </c>
      <c r="B108" s="10" t="s">
        <v>213</v>
      </c>
      <c r="C108" s="8"/>
      <c r="D108" s="8"/>
      <c r="E108" s="8"/>
      <c r="F108" s="8"/>
      <c r="G108" s="8"/>
      <c r="H108" s="8"/>
      <c r="I108" s="8"/>
      <c r="J108" s="8"/>
      <c r="K108" s="6"/>
      <c r="L108" s="6"/>
      <c r="M108" s="6"/>
      <c r="N108" s="6"/>
    </row>
    <row r="109" spans="1:14" ht="26.25" x14ac:dyDescent="0.25">
      <c r="A109" s="23" t="s">
        <v>214</v>
      </c>
      <c r="B109" s="10" t="s">
        <v>215</v>
      </c>
      <c r="C109" s="8"/>
      <c r="D109" s="8"/>
      <c r="E109" s="8"/>
      <c r="F109" s="8"/>
      <c r="G109" s="8"/>
      <c r="H109" s="8"/>
      <c r="I109" s="8"/>
      <c r="J109" s="8"/>
      <c r="K109" s="6"/>
      <c r="L109" s="6"/>
      <c r="M109" s="6"/>
      <c r="N109" s="6"/>
    </row>
    <row r="110" spans="1:14" ht="29.25" x14ac:dyDescent="0.25">
      <c r="A110" s="26" t="s">
        <v>216</v>
      </c>
      <c r="B110" s="25" t="s">
        <v>217</v>
      </c>
      <c r="C110" s="8"/>
      <c r="D110" s="8"/>
      <c r="E110" s="8"/>
      <c r="F110" s="8"/>
      <c r="G110" s="8"/>
      <c r="H110" s="8"/>
      <c r="I110" s="8"/>
      <c r="J110" s="8"/>
      <c r="K110" s="6"/>
      <c r="L110" s="6"/>
      <c r="M110" s="6"/>
      <c r="N110" s="6"/>
    </row>
    <row r="111" spans="1:14" x14ac:dyDescent="0.25">
      <c r="A111" s="23" t="s">
        <v>218</v>
      </c>
      <c r="B111" s="27" t="s">
        <v>219</v>
      </c>
      <c r="C111" s="8"/>
      <c r="D111" s="8"/>
      <c r="E111" s="8"/>
      <c r="F111" s="8"/>
      <c r="G111" s="8"/>
      <c r="H111" s="8"/>
      <c r="I111" s="8"/>
      <c r="J111" s="8"/>
      <c r="K111" s="6"/>
      <c r="L111" s="6"/>
      <c r="M111" s="6"/>
      <c r="N111" s="6"/>
    </row>
    <row r="112" spans="1:14" x14ac:dyDescent="0.25">
      <c r="A112" s="23" t="s">
        <v>220</v>
      </c>
      <c r="B112" s="27" t="s">
        <v>221</v>
      </c>
      <c r="C112" s="8"/>
      <c r="D112" s="8"/>
      <c r="E112" s="8"/>
      <c r="F112" s="8"/>
      <c r="G112" s="8"/>
      <c r="H112" s="8"/>
      <c r="I112" s="8"/>
      <c r="J112" s="8"/>
      <c r="K112" s="6"/>
      <c r="L112" s="6"/>
      <c r="M112" s="6"/>
      <c r="N112" s="6"/>
    </row>
    <row r="113" spans="1:14" ht="30" x14ac:dyDescent="0.25">
      <c r="A113" s="23" t="s">
        <v>222</v>
      </c>
      <c r="B113" s="27" t="s">
        <v>223</v>
      </c>
      <c r="C113" s="8"/>
      <c r="D113" s="8"/>
      <c r="E113" s="8"/>
      <c r="F113" s="8"/>
      <c r="G113" s="8"/>
      <c r="H113" s="8"/>
      <c r="I113" s="8"/>
      <c r="J113" s="8"/>
      <c r="K113" s="6"/>
      <c r="L113" s="6"/>
      <c r="M113" s="6"/>
      <c r="N113" s="6"/>
    </row>
    <row r="114" spans="1:14" x14ac:dyDescent="0.25">
      <c r="A114" s="26" t="s">
        <v>224</v>
      </c>
      <c r="B114" s="25" t="s">
        <v>225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6"/>
    </row>
    <row r="115" spans="1:14" x14ac:dyDescent="0.25">
      <c r="A115" s="23" t="s">
        <v>226</v>
      </c>
      <c r="B115" s="27" t="s">
        <v>227</v>
      </c>
      <c r="C115" s="8"/>
      <c r="D115" s="8"/>
      <c r="E115" s="8"/>
      <c r="F115" s="8"/>
      <c r="G115" s="8"/>
      <c r="H115" s="8"/>
      <c r="I115" s="8"/>
      <c r="J115" s="8"/>
      <c r="K115" s="6"/>
      <c r="L115" s="6"/>
      <c r="M115" s="6"/>
      <c r="N115" s="6"/>
    </row>
    <row r="116" spans="1:14" ht="30" x14ac:dyDescent="0.25">
      <c r="A116" s="23" t="s">
        <v>228</v>
      </c>
      <c r="B116" s="27" t="s">
        <v>229</v>
      </c>
      <c r="C116" s="8"/>
      <c r="D116" s="8"/>
      <c r="E116" s="8"/>
      <c r="F116" s="8"/>
      <c r="G116" s="8"/>
      <c r="H116" s="8"/>
      <c r="I116" s="8"/>
      <c r="J116" s="8"/>
      <c r="K116" s="6"/>
      <c r="L116" s="6"/>
      <c r="M116" s="6"/>
      <c r="N116" s="6"/>
    </row>
    <row r="117" spans="1:14" x14ac:dyDescent="0.25">
      <c r="A117" s="23" t="s">
        <v>230</v>
      </c>
      <c r="B117" s="27" t="s">
        <v>231</v>
      </c>
      <c r="C117" s="8"/>
      <c r="D117" s="8"/>
      <c r="E117" s="8"/>
      <c r="F117" s="8"/>
      <c r="G117" s="8"/>
      <c r="H117" s="8"/>
      <c r="I117" s="8"/>
      <c r="J117" s="8"/>
      <c r="K117" s="6"/>
      <c r="L117" s="6"/>
      <c r="M117" s="6"/>
      <c r="N117" s="6"/>
    </row>
    <row r="118" spans="1:14" x14ac:dyDescent="0.25">
      <c r="A118" s="23" t="s">
        <v>232</v>
      </c>
      <c r="B118" s="27" t="s">
        <v>233</v>
      </c>
      <c r="C118" s="8"/>
      <c r="D118" s="8"/>
      <c r="E118" s="8"/>
      <c r="F118" s="8"/>
      <c r="G118" s="8"/>
      <c r="H118" s="8"/>
      <c r="I118" s="8"/>
      <c r="J118" s="8"/>
      <c r="K118" s="6"/>
      <c r="L118" s="6"/>
      <c r="M118" s="6"/>
      <c r="N118" s="6"/>
    </row>
    <row r="119" spans="1:14" x14ac:dyDescent="0.25">
      <c r="A119" s="26" t="s">
        <v>234</v>
      </c>
      <c r="B119" s="25" t="s">
        <v>235</v>
      </c>
      <c r="C119" s="8"/>
      <c r="D119" s="8"/>
      <c r="E119" s="8"/>
      <c r="F119" s="8"/>
      <c r="G119" s="8"/>
      <c r="H119" s="8"/>
      <c r="I119" s="8"/>
      <c r="J119" s="8"/>
      <c r="K119" s="6"/>
      <c r="L119" s="6"/>
      <c r="M119" s="6"/>
      <c r="N119" s="6"/>
    </row>
    <row r="120" spans="1:14" ht="30" x14ac:dyDescent="0.25">
      <c r="A120" s="23" t="s">
        <v>236</v>
      </c>
      <c r="B120" s="27" t="s">
        <v>237</v>
      </c>
      <c r="C120" s="8"/>
      <c r="D120" s="8"/>
      <c r="E120" s="8"/>
      <c r="F120" s="8"/>
      <c r="G120" s="8"/>
      <c r="H120" s="8"/>
      <c r="I120" s="8"/>
      <c r="J120" s="8"/>
      <c r="K120" s="6"/>
      <c r="L120" s="6"/>
      <c r="M120" s="6"/>
      <c r="N120" s="6"/>
    </row>
    <row r="121" spans="1:14" ht="15.75" x14ac:dyDescent="0.25">
      <c r="A121" s="13" t="s">
        <v>238</v>
      </c>
      <c r="B121" s="14" t="s">
        <v>239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6"/>
    </row>
    <row r="122" spans="1:14" ht="18.75" x14ac:dyDescent="0.3">
      <c r="A122" s="30" t="s">
        <v>240</v>
      </c>
      <c r="B122" s="31"/>
      <c r="C122" s="12">
        <f>C98+C121</f>
        <v>126746121</v>
      </c>
      <c r="D122" s="12">
        <f>D98+D121</f>
        <v>173998577</v>
      </c>
      <c r="E122" s="12">
        <f>E98+E121</f>
        <v>190962305</v>
      </c>
      <c r="F122" s="12">
        <f t="shared" ref="F122:J122" si="13">F98+F121</f>
        <v>190502250</v>
      </c>
      <c r="G122" s="12">
        <f t="shared" si="13"/>
        <v>0</v>
      </c>
      <c r="H122" s="12">
        <f t="shared" si="13"/>
        <v>0</v>
      </c>
      <c r="I122" s="12">
        <f t="shared" si="13"/>
        <v>0</v>
      </c>
      <c r="J122" s="12">
        <f t="shared" si="13"/>
        <v>0</v>
      </c>
      <c r="K122" s="12">
        <f>K121+K98</f>
        <v>126746121</v>
      </c>
      <c r="L122" s="12">
        <f>L121+L98</f>
        <v>173998577</v>
      </c>
      <c r="M122" s="12">
        <f>M121+M96+M87+M82+M73+M60+M51+M25+M24</f>
        <v>190962305</v>
      </c>
      <c r="N122" s="12">
        <f>N121+N96+N87+N82+N73+N60+N51+N25+N24</f>
        <v>190502250</v>
      </c>
    </row>
  </sheetData>
  <mergeCells count="10">
    <mergeCell ref="A74:B74"/>
    <mergeCell ref="L1:M1"/>
    <mergeCell ref="C4:F4"/>
    <mergeCell ref="G4:J4"/>
    <mergeCell ref="A2:N2"/>
    <mergeCell ref="A3:N3"/>
    <mergeCell ref="K4:N4"/>
    <mergeCell ref="A97:B97"/>
    <mergeCell ref="A122:B122"/>
    <mergeCell ref="A4:B4"/>
  </mergeCells>
  <printOptions horizontalCentered="1"/>
  <pageMargins left="0.118110236220472" right="0.118110236220472" top="0.74803149606299202" bottom="0.74803149606299202" header="0.31496062992126" footer="0.31496062992126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 műk és felhalm.kiadás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CsoszEva</dc:creator>
  <cp:lastModifiedBy>keresztur sar</cp:lastModifiedBy>
  <cp:lastPrinted>2025-09-19T09:31:00Z</cp:lastPrinted>
  <dcterms:created xsi:type="dcterms:W3CDTF">2025-09-19T09:31:00Z</dcterms:created>
  <dcterms:modified xsi:type="dcterms:W3CDTF">2026-05-21T07:01:25Z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9B104E6719E54197B04CBBB893D902AF_12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